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Итого" sheetId="1" r:id="rId1"/>
  </sheets>
  <definedNames>
    <definedName name="_xlnm.Print_Titles" localSheetId="0">'Итого'!$A:$E,'Итого'!$8:$9</definedName>
  </definedNames>
  <calcPr fullCalcOnLoad="1"/>
</workbook>
</file>

<file path=xl/sharedStrings.xml><?xml version="1.0" encoding="utf-8"?>
<sst xmlns="http://schemas.openxmlformats.org/spreadsheetml/2006/main" count="1816" uniqueCount="414">
  <si>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</si>
  <si>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</si>
  <si>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</si>
  <si>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</si>
  <si>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</si>
  <si>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</si>
  <si>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</si>
  <si>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</si>
  <si>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</si>
  <si>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</si>
  <si>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</si>
  <si>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</si>
  <si>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</si>
  <si>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</si>
  <si>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</si>
  <si>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</si>
  <si>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</si>
  <si>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</si>
  <si>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</si>
  <si>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</si>
  <si>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</si>
  <si>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</si>
  <si>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</si>
  <si>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</si>
  <si>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</si>
  <si>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</si>
  <si>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</si>
  <si>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</si>
  <si>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</si>
  <si>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</si>
  <si>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</si>
  <si>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</si>
  <si>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</si>
  <si>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</si>
  <si>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</si>
  <si>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</si>
  <si>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</si>
  <si>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</si>
  <si>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</si>
  <si>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</si>
  <si>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</si>
  <si>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</si>
  <si>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</si>
  <si>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</si>
  <si>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</si>
  <si>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</si>
  <si>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</si>
  <si>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</si>
  <si>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</si>
  <si>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</si>
  <si>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</si>
  <si>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</si>
  <si>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</si>
  <si>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</si>
  <si>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</si>
  <si>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</si>
  <si>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</si>
  <si>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</si>
  <si>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</si>
  <si>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</si>
  <si>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</si>
  <si>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</si>
  <si>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</si>
  <si>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</si>
  <si>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</si>
  <si>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</si>
  <si>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</si>
  <si>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</si>
  <si>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</si>
  <si>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</si>
  <si>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</si>
  <si>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</si>
  <si>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</si>
  <si>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</si>
  <si>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</si>
  <si>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</si>
  <si>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</si>
  <si>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</si>
  <si>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</si>
  <si>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</si>
  <si>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</si>
  <si>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</si>
  <si>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Поддержка дорожного хозяйства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</si>
  <si>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</si>
  <si>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</si>
  <si>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</si>
  <si>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</si>
  <si>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</si>
  <si>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</si>
  <si>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</si>
  <si>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</si>
  <si>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</si>
  <si>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</si>
  <si>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</si>
  <si>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</si>
  <si>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</si>
  <si>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</si>
  <si>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</si>
  <si>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</si>
  <si>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</si>
  <si>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</si>
  <si>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</si>
  <si>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</si>
  <si>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</si>
  <si>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</si>
  <si>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</si>
  <si>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</si>
  <si>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</si>
  <si>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</si>
  <si>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</si>
  <si>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</si>
  <si>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</si>
  <si>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</si>
  <si>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</si>
  <si>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</si>
  <si>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</si>
  <si>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</si>
  <si>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</si>
  <si>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</si>
  <si>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</si>
  <si>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</si>
  <si>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</si>
  <si>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</si>
  <si>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</si>
  <si>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</si>
  <si>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</si>
  <si>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</si>
  <si>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</si>
  <si>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</si>
  <si>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</si>
  <si>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</si>
  <si>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</si>
  <si>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</si>
  <si>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</si>
  <si>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</si>
  <si>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</si>
  <si>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</si>
  <si>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</si>
  <si>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Выплаты семьям опекунов на содержание подопечных детей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</si>
  <si>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</si>
  <si>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</si>
  <si>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</si>
  <si>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</si>
  <si>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</si>
  <si>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</si>
  <si>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</si>
  <si>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</si>
  <si>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</si>
  <si>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на 2002-2010годы (второй этап)</t>
  </si>
  <si>
    <t>Переселение граждан из жилищного фонда, признанного непригодным для проживания и (или) жилищного фонда с высоким уровнем износа (более 70%)</t>
  </si>
  <si>
    <t>Руководство иуправление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</si>
  <si>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Музеи и постоянные выставки</t>
  </si>
  <si>
    <t>Периодическая печать и издательства</t>
  </si>
  <si>
    <t>Периодические издания,учреждённые органами законодательной и исполнительной власти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</si>
  <si>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</si>
  <si>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</si>
  <si>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</si>
  <si>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</si>
  <si>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</si>
  <si>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жилищно-коммунальног хозяйства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</si>
  <si>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</si>
  <si>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</si>
  <si>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</si>
  <si>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</si>
  <si>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</si>
  <si>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</si>
  <si>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</si>
  <si>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</si>
  <si>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</si>
  <si>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</si>
  <si>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</si>
  <si>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</si>
  <si>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</si>
  <si>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</si>
  <si>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</si>
  <si>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Содержание ребенка в семье опекуна и приемной семьи, а также оплата труда приемного родителя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</si>
  <si>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</si>
  <si>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</si>
  <si>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</si>
  <si>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</si>
  <si>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</si>
  <si>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</si>
  <si>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</si>
  <si>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</si>
  <si>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</si>
  <si>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</si>
  <si>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</si>
  <si>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</si>
  <si>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00204 00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</si>
  <si>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</si>
  <si>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</si>
  <si>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</si>
  <si>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</si>
  <si>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</si>
  <si>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</si>
  <si>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</si>
  <si>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</si>
  <si>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</si>
  <si>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</si>
  <si>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</si>
  <si>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</si>
  <si>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</si>
  <si>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315 00 00</t>
  </si>
  <si>
    <t>315 02 00</t>
  </si>
  <si>
    <t>315 02 01</t>
  </si>
  <si>
    <t>315 02 03</t>
  </si>
  <si>
    <t>338 00 00</t>
  </si>
  <si>
    <t>340 00 00</t>
  </si>
  <si>
    <t>340 03 00</t>
  </si>
  <si>
    <t>102 00 00</t>
  </si>
  <si>
    <t>102 01 02</t>
  </si>
  <si>
    <t>102 02 00</t>
  </si>
  <si>
    <t>104 00 00</t>
  </si>
  <si>
    <t>104 04 00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</si>
  <si>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</si>
  <si>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</si>
  <si>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</si>
  <si>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</si>
  <si>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</si>
  <si>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</si>
  <si>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</si>
  <si>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</si>
  <si>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</si>
  <si>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</si>
  <si>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</si>
  <si>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</si>
  <si>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</si>
  <si>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</si>
  <si>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</si>
  <si>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</si>
  <si>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</si>
  <si>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</si>
  <si>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</si>
  <si>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</si>
  <si>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</si>
  <si>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</si>
  <si>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</si>
  <si>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</si>
  <si>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</si>
  <si>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</si>
  <si>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</si>
  <si>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</si>
  <si>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</si>
  <si>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</si>
  <si>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</si>
  <si>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020 40 00</t>
  </si>
  <si>
    <t>436 00 00</t>
  </si>
  <si>
    <t>452 00 00</t>
  </si>
  <si>
    <t>452 99 00</t>
  </si>
  <si>
    <t>452 99 03</t>
  </si>
  <si>
    <t>795 00 03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</si>
  <si>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</si>
  <si>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</si>
  <si>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</si>
  <si>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</si>
  <si>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</si>
  <si>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</si>
  <si>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</si>
  <si>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</si>
  <si>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</si>
  <si>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</si>
  <si>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</si>
  <si>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</si>
  <si>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</si>
  <si>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</si>
  <si>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</si>
  <si>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457 00 00</t>
  </si>
  <si>
    <t>457 85 00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</si>
  <si>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</si>
  <si>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</si>
  <si>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</si>
  <si>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</si>
  <si>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</si>
  <si>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</si>
  <si>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</si>
  <si>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</si>
  <si>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</si>
  <si>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</si>
  <si>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</si>
  <si>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</si>
  <si>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</si>
  <si>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</si>
  <si>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</si>
  <si>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</si>
  <si>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</si>
  <si>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</si>
  <si>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</si>
  <si>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</si>
  <si>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</si>
  <si>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</si>
  <si>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</si>
  <si>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</si>
  <si>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505 36 00</t>
  </si>
  <si>
    <t>514 00 00</t>
  </si>
  <si>
    <t>514 01 00</t>
  </si>
  <si>
    <t>520 13 00</t>
  </si>
  <si>
    <t>520 13 13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</si>
  <si>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</si>
  <si>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</si>
  <si>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</si>
  <si>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</si>
  <si>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</si>
  <si>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План на 2008 год</t>
  </si>
  <si>
    <t>ЦС</t>
  </si>
  <si>
    <t>ВР</t>
  </si>
  <si>
    <t>485 97 10</t>
  </si>
  <si>
    <t>485 97 11</t>
  </si>
  <si>
    <t>Социальные выплаты на лекарственное обеспечение, отдельных категорий граждан</t>
  </si>
  <si>
    <t>Субсидии отделтьным общественным организациям и иным некоммерческим объединениям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</si>
  <si>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</si>
  <si>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</si>
  <si>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</si>
  <si>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</si>
  <si>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</si>
  <si>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</si>
  <si>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</si>
  <si>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</si>
  <si>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</si>
  <si>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</si>
  <si>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</si>
  <si>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</si>
  <si>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</si>
  <si>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</si>
  <si>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</si>
  <si>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</si>
  <si>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522 11 50</t>
  </si>
  <si>
    <t>450 06 54</t>
  </si>
  <si>
    <t>470 99 30</t>
  </si>
  <si>
    <t>470 99 32</t>
  </si>
  <si>
    <t>520 18 52</t>
  </si>
  <si>
    <t>505 85 00</t>
  </si>
  <si>
    <t>505 85 31</t>
  </si>
  <si>
    <t>Оказание других видов социальной помощи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</si>
  <si>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</si>
  <si>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</si>
  <si>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</si>
  <si>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795 00 04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</si>
  <si>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</si>
  <si>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</si>
  <si>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</si>
  <si>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</si>
  <si>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</si>
  <si>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</si>
  <si>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</si>
  <si>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</si>
  <si>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</si>
  <si>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</si>
  <si>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</si>
  <si>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</si>
  <si>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</si>
  <si>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</si>
  <si>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</si>
  <si>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</si>
  <si>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</si>
  <si>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</si>
  <si>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</si>
  <si>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</si>
  <si>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</si>
  <si>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505 36 27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</si>
  <si>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</si>
  <si>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</si>
  <si>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"Благоустроенный двор"</t>
  </si>
  <si>
    <t>Целевая программа муниципального образования "Повышение надёжности систем теплоснабжения г.Великие Луки на 2008 год"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</si>
  <si>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</si>
  <si>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</si>
  <si>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</si>
  <si>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</si>
  <si>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</si>
  <si>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Целевая программа муниципального образования "Развитие и совершенствование сферы оздоровительных бытовых услуг населения города на 2008 год"</t>
  </si>
  <si>
    <t>523 01 56</t>
  </si>
  <si>
    <t>Обеспечение пожарной безопасности</t>
  </si>
  <si>
    <t>Областная целевая программа "Пожарная бесопасность на 2004-2008 годы"</t>
  </si>
  <si>
    <t>522 11 00</t>
  </si>
  <si>
    <t>520 09 24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</si>
  <si>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</si>
  <si>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</si>
  <si>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</si>
  <si>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350 02 33</t>
  </si>
  <si>
    <t>Целевая программа "Улучшение условий для отдыха жителей г.Великие Луки и организации обустройства мест массового и семейнного отдыха населения"</t>
  </si>
  <si>
    <t>795 00 06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</si>
  <si>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</si>
  <si>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</si>
  <si>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</si>
  <si>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</si>
  <si>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</si>
  <si>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</si>
  <si>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</si>
  <si>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</si>
  <si>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</si>
  <si>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</si>
  <si>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</si>
  <si>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436 02 34</t>
  </si>
  <si>
    <t>ОЦП "Развитие сети спортивных плоскостных сооружений в Псковской области в 2008-2010 годы"</t>
  </si>
  <si>
    <t>079</t>
  </si>
  <si>
    <t xml:space="preserve">Мероприятия в области здравоохранения, спорта и физической культуры </t>
  </si>
  <si>
    <t>в том числе за средств вышестоящих бюджетов</t>
  </si>
  <si>
    <t>522 15 57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</si>
  <si>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</si>
  <si>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</si>
  <si>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</si>
  <si>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</si>
  <si>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</si>
  <si>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</si>
  <si>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</si>
  <si>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098 02 01</t>
  </si>
  <si>
    <t>Обеспечение мероприятий по капитальному ремонту многоквартирных домов  за счет средств бюджета</t>
  </si>
  <si>
    <t>Исполнение за 2008 год</t>
  </si>
  <si>
    <t>от______________№_______</t>
  </si>
  <si>
    <t>"Об утверждении отчета об исполнении бюджета муниципального образовани "Город Великие Луки" за 2008 год"</t>
  </si>
  <si>
    <t>Расходы бюджета муниципального образования "город Великие Луки" за 2008 год  по разделам, подразделам</t>
  </si>
  <si>
    <t xml:space="preserve">03 </t>
  </si>
  <si>
    <t>к решению Великолукской городской Думы</t>
  </si>
  <si>
    <t>Приложение № 4</t>
  </si>
  <si>
    <t>от 30.07.2009. № 60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</si>
</sst>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_-* #,##0.0_р_._-;\-* #,##0.0_р_._-;_-* &quot;-&quot;?_р_._-;_-@_-"/>
  </numFmts>
  <fonts count="23">
    <font>
      <sz val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i/>
      <sz val="14"/>
      <color indexed="17"/>
      <name val="Times New Roman"/>
      <family val="1"/>
    </font>
    <font>
      <sz val="14"/>
      <color indexed="1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i/>
      <sz val="14"/>
      <color indexed="2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8" fillId="0" borderId="1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vertical="top" wrapText="1"/>
    </xf>
    <xf numFmtId="176" fontId="10" fillId="0" borderId="1" xfId="0" applyNumberFormat="1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 wrapText="1"/>
    </xf>
    <xf numFmtId="176" fontId="8" fillId="0" borderId="1" xfId="0" applyNumberFormat="1" applyFont="1" applyFill="1" applyBorder="1" applyAlignment="1">
      <alignment vertical="top" wrapText="1"/>
    </xf>
    <xf numFmtId="176" fontId="9" fillId="0" borderId="1" xfId="0" applyNumberFormat="1" applyFont="1" applyFill="1" applyBorder="1" applyAlignment="1">
      <alignment vertical="top" wrapText="1"/>
    </xf>
    <xf numFmtId="176" fontId="8" fillId="0" borderId="1" xfId="0" applyNumberFormat="1" applyFont="1" applyFill="1" applyBorder="1" applyAlignment="1">
      <alignment vertical="top"/>
    </xf>
    <xf numFmtId="176" fontId="12" fillId="0" borderId="1" xfId="0" applyNumberFormat="1" applyFont="1" applyFill="1" applyBorder="1" applyAlignment="1">
      <alignment vertical="top"/>
    </xf>
    <xf numFmtId="176" fontId="10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/>
    </xf>
    <xf numFmtId="176" fontId="8" fillId="0" borderId="2" xfId="0" applyNumberFormat="1" applyFont="1" applyFill="1" applyBorder="1" applyAlignment="1">
      <alignment vertical="top"/>
    </xf>
    <xf numFmtId="49" fontId="2" fillId="0" borderId="3" xfId="0" applyNumberFormat="1" applyFont="1" applyFill="1" applyBorder="1" applyAlignment="1">
      <alignment horizontal="center" vertical="top"/>
    </xf>
    <xf numFmtId="176" fontId="7" fillId="0" borderId="3" xfId="0" applyNumberFormat="1" applyFont="1" applyFill="1" applyBorder="1" applyAlignment="1">
      <alignment vertical="top" wrapText="1"/>
    </xf>
    <xf numFmtId="176" fontId="7" fillId="0" borderId="4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 applyProtection="1">
      <alignment vertical="top" wrapText="1"/>
      <protection locked="0"/>
    </xf>
    <xf numFmtId="49" fontId="8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176" fontId="3" fillId="0" borderId="1" xfId="0" applyNumberFormat="1" applyFont="1" applyFill="1" applyBorder="1" applyAlignment="1">
      <alignment vertical="top" wrapText="1"/>
    </xf>
    <xf numFmtId="176" fontId="20" fillId="0" borderId="1" xfId="0" applyNumberFormat="1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0" fontId="22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433</xdr:row>
      <xdr:rowOff>0</xdr:rowOff>
    </xdr:from>
    <xdr:to>
      <xdr:col>0</xdr:col>
      <xdr:colOff>0</xdr:colOff>
      <xdr:row>433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954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433</xdr:row>
      <xdr:rowOff>0</xdr:rowOff>
    </xdr:from>
    <xdr:to>
      <xdr:col>0</xdr:col>
      <xdr:colOff>0</xdr:colOff>
      <xdr:row>433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795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4"/>
  <sheetViews>
    <sheetView tabSelected="1" zoomScale="75" zoomScaleNormal="7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4" sqref="C4:K4"/>
    </sheetView>
  </sheetViews>
  <sheetFormatPr defaultColWidth="9.00390625" defaultRowHeight="12.75"/>
  <cols>
    <col min="1" max="1" width="79.375" style="25" customWidth="1"/>
    <col min="2" max="2" width="10.625" style="1" customWidth="1"/>
    <col min="3" max="3" width="13.75390625" style="2" customWidth="1"/>
    <col min="4" max="4" width="11.75390625" style="2" hidden="1" customWidth="1"/>
    <col min="5" max="5" width="9.375" style="2" hidden="1" customWidth="1"/>
    <col min="6" max="6" width="18.875" style="3" hidden="1" customWidth="1"/>
    <col min="7" max="8" width="13.875" style="3" hidden="1" customWidth="1"/>
    <col min="9" max="9" width="13.125" style="3" hidden="1" customWidth="1"/>
    <col min="10" max="10" width="13.625" style="3" hidden="1" customWidth="1"/>
    <col min="11" max="11" width="18.75390625" style="3" customWidth="1"/>
    <col min="12" max="12" width="15.375" style="3" hidden="1" customWidth="1"/>
    <col min="13" max="13" width="14.125" style="3" hidden="1" customWidth="1"/>
    <col min="14" max="14" width="12.875" style="3" hidden="1" customWidth="1"/>
    <col min="15" max="15" width="13.625" style="3" hidden="1" customWidth="1"/>
    <col min="16" max="16384" width="9.125" style="3" customWidth="1"/>
  </cols>
  <sheetData>
    <row r="1" ht="18.75">
      <c r="K1" s="98" t="s">
        <v>412</v>
      </c>
    </row>
    <row r="2" ht="18.75">
      <c r="K2" s="98" t="s">
        <v>411</v>
      </c>
    </row>
    <row r="3" ht="18.75" hidden="1">
      <c r="K3" s="98" t="s">
        <v>407</v>
      </c>
    </row>
    <row r="4" spans="3:11" ht="18.75">
      <c r="C4" s="106" t="s">
        <v>413</v>
      </c>
      <c r="D4" s="107"/>
      <c r="E4" s="107"/>
      <c r="F4" s="107"/>
      <c r="G4" s="107"/>
      <c r="H4" s="107"/>
      <c r="I4" s="107"/>
      <c r="J4" s="107"/>
      <c r="K4" s="107"/>
    </row>
    <row r="5" spans="2:11" ht="93" customHeight="1">
      <c r="B5" s="101" t="s">
        <v>408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 ht="42" customHeight="1">
      <c r="A6" s="102" t="s">
        <v>409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0:11" ht="18">
      <c r="J7" s="3" t="s">
        <v>301</v>
      </c>
      <c r="K7" s="99" t="s">
        <v>301</v>
      </c>
    </row>
    <row r="8" spans="1:15" s="5" customFormat="1" ht="24" customHeight="1">
      <c r="A8" s="103" t="s">
        <v>0</v>
      </c>
      <c r="B8" s="105" t="s">
        <v>1</v>
      </c>
      <c r="C8" s="105" t="s">
        <v>17</v>
      </c>
      <c r="D8" s="105" t="s">
        <v>303</v>
      </c>
      <c r="E8" s="105" t="s">
        <v>304</v>
      </c>
      <c r="F8" s="100" t="s">
        <v>302</v>
      </c>
      <c r="G8" s="100" t="s">
        <v>139</v>
      </c>
      <c r="H8" s="100"/>
      <c r="I8" s="100"/>
      <c r="J8" s="100"/>
      <c r="K8" s="100" t="s">
        <v>406</v>
      </c>
      <c r="L8" s="100" t="s">
        <v>139</v>
      </c>
      <c r="M8" s="100"/>
      <c r="N8" s="100"/>
      <c r="O8" s="100"/>
    </row>
    <row r="9" spans="1:15" s="5" customFormat="1" ht="120" customHeight="1">
      <c r="A9" s="104"/>
      <c r="B9" s="105"/>
      <c r="C9" s="105"/>
      <c r="D9" s="105"/>
      <c r="E9" s="105"/>
      <c r="F9" s="100"/>
      <c r="G9" s="48" t="s">
        <v>140</v>
      </c>
      <c r="H9" s="48" t="s">
        <v>395</v>
      </c>
      <c r="I9" s="48" t="s">
        <v>141</v>
      </c>
      <c r="J9" s="48" t="s">
        <v>300</v>
      </c>
      <c r="K9" s="100"/>
      <c r="L9" s="48" t="s">
        <v>140</v>
      </c>
      <c r="M9" s="48" t="s">
        <v>395</v>
      </c>
      <c r="N9" s="48" t="s">
        <v>141</v>
      </c>
      <c r="O9" s="48" t="s">
        <v>300</v>
      </c>
    </row>
    <row r="10" spans="1:15" s="8" customFormat="1" ht="18.75">
      <c r="A10" s="27" t="s">
        <v>2</v>
      </c>
      <c r="B10" s="6" t="s">
        <v>3</v>
      </c>
      <c r="C10" s="7" t="s">
        <v>18</v>
      </c>
      <c r="D10" s="7"/>
      <c r="E10" s="7"/>
      <c r="F10" s="49">
        <f aca="true" t="shared" si="0" ref="F10:O10">SUM(F11,F15,F23,F31,F37,F41,F47)</f>
        <v>41433.7</v>
      </c>
      <c r="G10" s="49">
        <f t="shared" si="0"/>
        <v>40853.899999999994</v>
      </c>
      <c r="H10" s="49">
        <f t="shared" si="0"/>
        <v>0</v>
      </c>
      <c r="I10" s="49">
        <f t="shared" si="0"/>
        <v>0</v>
      </c>
      <c r="J10" s="49">
        <f t="shared" si="0"/>
        <v>579.8</v>
      </c>
      <c r="K10" s="49">
        <f t="shared" si="0"/>
        <v>37820.3</v>
      </c>
      <c r="L10" s="49">
        <f t="shared" si="0"/>
        <v>37317.9</v>
      </c>
      <c r="M10" s="49">
        <f t="shared" si="0"/>
        <v>0</v>
      </c>
      <c r="N10" s="49">
        <f t="shared" si="0"/>
        <v>0</v>
      </c>
      <c r="O10" s="49">
        <f t="shared" si="0"/>
        <v>502.40000000000003</v>
      </c>
    </row>
    <row r="11" spans="1:15" s="17" customFormat="1" ht="43.5" customHeight="1">
      <c r="A11" s="28" t="s">
        <v>28</v>
      </c>
      <c r="B11" s="15" t="s">
        <v>3</v>
      </c>
      <c r="C11" s="16" t="s">
        <v>4</v>
      </c>
      <c r="D11" s="16"/>
      <c r="E11" s="16"/>
      <c r="F11" s="50">
        <f aca="true" t="shared" si="1" ref="F11:K13">F12</f>
        <v>730</v>
      </c>
      <c r="G11" s="50">
        <f t="shared" si="1"/>
        <v>730</v>
      </c>
      <c r="H11" s="50">
        <f t="shared" si="1"/>
        <v>0</v>
      </c>
      <c r="I11" s="50">
        <f t="shared" si="1"/>
        <v>0</v>
      </c>
      <c r="J11" s="50">
        <f t="shared" si="1"/>
        <v>0</v>
      </c>
      <c r="K11" s="50">
        <f t="shared" si="1"/>
        <v>713.9</v>
      </c>
      <c r="L11" s="50">
        <f aca="true" t="shared" si="2" ref="L11:O13">L12</f>
        <v>713.9</v>
      </c>
      <c r="M11" s="50">
        <f t="shared" si="2"/>
        <v>0</v>
      </c>
      <c r="N11" s="50">
        <f t="shared" si="2"/>
        <v>0</v>
      </c>
      <c r="O11" s="50">
        <f t="shared" si="2"/>
        <v>0</v>
      </c>
    </row>
    <row r="12" spans="1:15" s="17" customFormat="1" ht="56.25" hidden="1">
      <c r="A12" s="28" t="s">
        <v>58</v>
      </c>
      <c r="B12" s="15" t="s">
        <v>3</v>
      </c>
      <c r="C12" s="16" t="s">
        <v>4</v>
      </c>
      <c r="D12" s="16" t="s">
        <v>176</v>
      </c>
      <c r="E12" s="16"/>
      <c r="F12" s="50">
        <f t="shared" si="1"/>
        <v>730</v>
      </c>
      <c r="G12" s="50">
        <f t="shared" si="1"/>
        <v>730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>K13</f>
        <v>713.9</v>
      </c>
      <c r="L12" s="50">
        <f t="shared" si="2"/>
        <v>713.9</v>
      </c>
      <c r="M12" s="50">
        <f t="shared" si="2"/>
        <v>0</v>
      </c>
      <c r="N12" s="50">
        <f t="shared" si="2"/>
        <v>0</v>
      </c>
      <c r="O12" s="50">
        <f t="shared" si="2"/>
        <v>0</v>
      </c>
    </row>
    <row r="13" spans="1:15" s="5" customFormat="1" ht="18.75" hidden="1">
      <c r="A13" s="26" t="s">
        <v>59</v>
      </c>
      <c r="B13" s="4" t="s">
        <v>3</v>
      </c>
      <c r="C13" s="9" t="s">
        <v>4</v>
      </c>
      <c r="D13" s="9" t="s">
        <v>177</v>
      </c>
      <c r="E13" s="9"/>
      <c r="F13" s="51">
        <f t="shared" si="1"/>
        <v>730</v>
      </c>
      <c r="G13" s="51">
        <f t="shared" si="1"/>
        <v>730</v>
      </c>
      <c r="H13" s="51">
        <f t="shared" si="1"/>
        <v>0</v>
      </c>
      <c r="I13" s="51">
        <f t="shared" si="1"/>
        <v>0</v>
      </c>
      <c r="J13" s="51">
        <f t="shared" si="1"/>
        <v>0</v>
      </c>
      <c r="K13" s="51">
        <f>K14</f>
        <v>713.9</v>
      </c>
      <c r="L13" s="51">
        <f t="shared" si="2"/>
        <v>713.9</v>
      </c>
      <c r="M13" s="51">
        <f t="shared" si="2"/>
        <v>0</v>
      </c>
      <c r="N13" s="51">
        <f t="shared" si="2"/>
        <v>0</v>
      </c>
      <c r="O13" s="51">
        <f t="shared" si="2"/>
        <v>0</v>
      </c>
    </row>
    <row r="14" spans="1:15" s="40" customFormat="1" ht="18.75" hidden="1">
      <c r="A14" s="37" t="s">
        <v>127</v>
      </c>
      <c r="B14" s="38" t="s">
        <v>3</v>
      </c>
      <c r="C14" s="39" t="s">
        <v>4</v>
      </c>
      <c r="D14" s="39" t="s">
        <v>177</v>
      </c>
      <c r="E14" s="39" t="s">
        <v>20</v>
      </c>
      <c r="F14" s="94">
        <f>SUM(G14:J14)-H14</f>
        <v>730</v>
      </c>
      <c r="G14" s="57">
        <f>700+30</f>
        <v>730</v>
      </c>
      <c r="H14" s="57"/>
      <c r="I14" s="57"/>
      <c r="J14" s="57"/>
      <c r="K14" s="94">
        <f>SUM(L14:O14)-M14</f>
        <v>713.9</v>
      </c>
      <c r="L14" s="57">
        <v>713.9</v>
      </c>
      <c r="M14" s="57"/>
      <c r="N14" s="57"/>
      <c r="O14" s="57"/>
    </row>
    <row r="15" spans="1:15" s="17" customFormat="1" ht="60" customHeight="1">
      <c r="A15" s="28" t="s">
        <v>29</v>
      </c>
      <c r="B15" s="15" t="s">
        <v>3</v>
      </c>
      <c r="C15" s="16" t="s">
        <v>5</v>
      </c>
      <c r="D15" s="16"/>
      <c r="E15" s="16"/>
      <c r="F15" s="50">
        <f aca="true" t="shared" si="3" ref="F15:O15">F16</f>
        <v>3883</v>
      </c>
      <c r="G15" s="50">
        <f t="shared" si="3"/>
        <v>3883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3883</v>
      </c>
      <c r="L15" s="50">
        <f t="shared" si="3"/>
        <v>3883</v>
      </c>
      <c r="M15" s="50">
        <f t="shared" si="3"/>
        <v>0</v>
      </c>
      <c r="N15" s="50">
        <f t="shared" si="3"/>
        <v>0</v>
      </c>
      <c r="O15" s="50">
        <f t="shared" si="3"/>
        <v>0</v>
      </c>
    </row>
    <row r="16" spans="1:15" s="17" customFormat="1" ht="56.25" hidden="1">
      <c r="A16" s="28" t="s">
        <v>58</v>
      </c>
      <c r="B16" s="15" t="s">
        <v>3</v>
      </c>
      <c r="C16" s="16" t="s">
        <v>5</v>
      </c>
      <c r="D16" s="16" t="s">
        <v>176</v>
      </c>
      <c r="E16" s="16"/>
      <c r="F16" s="50">
        <f aca="true" t="shared" si="4" ref="F16:O16">SUM(F17,F19,F21)</f>
        <v>3883</v>
      </c>
      <c r="G16" s="50">
        <f t="shared" si="4"/>
        <v>3883</v>
      </c>
      <c r="H16" s="50">
        <f t="shared" si="4"/>
        <v>0</v>
      </c>
      <c r="I16" s="50">
        <f t="shared" si="4"/>
        <v>0</v>
      </c>
      <c r="J16" s="50">
        <f t="shared" si="4"/>
        <v>0</v>
      </c>
      <c r="K16" s="50">
        <f t="shared" si="4"/>
        <v>3883</v>
      </c>
      <c r="L16" s="50">
        <f t="shared" si="4"/>
        <v>3883</v>
      </c>
      <c r="M16" s="50">
        <f t="shared" si="4"/>
        <v>0</v>
      </c>
      <c r="N16" s="50">
        <f t="shared" si="4"/>
        <v>0</v>
      </c>
      <c r="O16" s="50">
        <f t="shared" si="4"/>
        <v>0</v>
      </c>
    </row>
    <row r="17" spans="1:15" s="5" customFormat="1" ht="18.75" hidden="1">
      <c r="A17" s="26" t="s">
        <v>60</v>
      </c>
      <c r="B17" s="4" t="s">
        <v>3</v>
      </c>
      <c r="C17" s="9" t="s">
        <v>5</v>
      </c>
      <c r="D17" s="9" t="s">
        <v>178</v>
      </c>
      <c r="E17" s="9"/>
      <c r="F17" s="53">
        <f aca="true" t="shared" si="5" ref="F17:O17">F18</f>
        <v>2139.5</v>
      </c>
      <c r="G17" s="53">
        <f t="shared" si="5"/>
        <v>2139.5</v>
      </c>
      <c r="H17" s="53">
        <f t="shared" si="5"/>
        <v>0</v>
      </c>
      <c r="I17" s="53">
        <f t="shared" si="5"/>
        <v>0</v>
      </c>
      <c r="J17" s="53">
        <f t="shared" si="5"/>
        <v>0</v>
      </c>
      <c r="K17" s="53">
        <f t="shared" si="5"/>
        <v>2139.5</v>
      </c>
      <c r="L17" s="53">
        <f t="shared" si="5"/>
        <v>2139.5</v>
      </c>
      <c r="M17" s="53">
        <f t="shared" si="5"/>
        <v>0</v>
      </c>
      <c r="N17" s="53">
        <f t="shared" si="5"/>
        <v>0</v>
      </c>
      <c r="O17" s="53">
        <f t="shared" si="5"/>
        <v>0</v>
      </c>
    </row>
    <row r="18" spans="1:15" s="40" customFormat="1" ht="18.75" hidden="1">
      <c r="A18" s="37" t="s">
        <v>127</v>
      </c>
      <c r="B18" s="38" t="s">
        <v>3</v>
      </c>
      <c r="C18" s="39" t="s">
        <v>5</v>
      </c>
      <c r="D18" s="39" t="s">
        <v>178</v>
      </c>
      <c r="E18" s="39" t="s">
        <v>20</v>
      </c>
      <c r="F18" s="94">
        <f>SUM(G18:J18)-H18</f>
        <v>2139.5</v>
      </c>
      <c r="G18" s="57">
        <v>2139.5</v>
      </c>
      <c r="H18" s="57"/>
      <c r="I18" s="57"/>
      <c r="J18" s="57"/>
      <c r="K18" s="94">
        <f>SUM(L18:O18)-M18</f>
        <v>2139.5</v>
      </c>
      <c r="L18" s="57">
        <v>2139.5</v>
      </c>
      <c r="M18" s="57"/>
      <c r="N18" s="57"/>
      <c r="O18" s="57"/>
    </row>
    <row r="19" spans="1:15" s="5" customFormat="1" ht="37.5" hidden="1">
      <c r="A19" s="26" t="s">
        <v>61</v>
      </c>
      <c r="B19" s="4" t="s">
        <v>3</v>
      </c>
      <c r="C19" s="9" t="s">
        <v>5</v>
      </c>
      <c r="D19" s="9" t="s">
        <v>179</v>
      </c>
      <c r="E19" s="9"/>
      <c r="F19" s="53">
        <f aca="true" t="shared" si="6" ref="F19:O19">F20</f>
        <v>630.3</v>
      </c>
      <c r="G19" s="53">
        <f t="shared" si="6"/>
        <v>630.3</v>
      </c>
      <c r="H19" s="53">
        <f t="shared" si="6"/>
        <v>0</v>
      </c>
      <c r="I19" s="53">
        <f t="shared" si="6"/>
        <v>0</v>
      </c>
      <c r="J19" s="53">
        <f t="shared" si="6"/>
        <v>0</v>
      </c>
      <c r="K19" s="53">
        <f t="shared" si="6"/>
        <v>630.3</v>
      </c>
      <c r="L19" s="53">
        <f t="shared" si="6"/>
        <v>630.3</v>
      </c>
      <c r="M19" s="53">
        <f t="shared" si="6"/>
        <v>0</v>
      </c>
      <c r="N19" s="53">
        <f t="shared" si="6"/>
        <v>0</v>
      </c>
      <c r="O19" s="53">
        <f t="shared" si="6"/>
        <v>0</v>
      </c>
    </row>
    <row r="20" spans="1:15" s="40" customFormat="1" ht="18.75" hidden="1">
      <c r="A20" s="37" t="s">
        <v>127</v>
      </c>
      <c r="B20" s="38" t="s">
        <v>3</v>
      </c>
      <c r="C20" s="39" t="s">
        <v>5</v>
      </c>
      <c r="D20" s="39" t="s">
        <v>179</v>
      </c>
      <c r="E20" s="39" t="s">
        <v>20</v>
      </c>
      <c r="F20" s="94">
        <f>SUM(G20:J20)-H20</f>
        <v>630.3</v>
      </c>
      <c r="G20" s="57">
        <v>630.3</v>
      </c>
      <c r="H20" s="57"/>
      <c r="I20" s="57"/>
      <c r="J20" s="57"/>
      <c r="K20" s="94">
        <f>SUM(L20:O20)-M20</f>
        <v>630.3</v>
      </c>
      <c r="L20" s="57">
        <v>630.3</v>
      </c>
      <c r="M20" s="57"/>
      <c r="N20" s="57"/>
      <c r="O20" s="57"/>
    </row>
    <row r="21" spans="1:15" s="5" customFormat="1" ht="37.5" hidden="1">
      <c r="A21" s="26" t="s">
        <v>62</v>
      </c>
      <c r="B21" s="4" t="s">
        <v>3</v>
      </c>
      <c r="C21" s="9" t="s">
        <v>5</v>
      </c>
      <c r="D21" s="9" t="s">
        <v>180</v>
      </c>
      <c r="E21" s="9"/>
      <c r="F21" s="53">
        <f aca="true" t="shared" si="7" ref="F21:O21">F22</f>
        <v>1113.2</v>
      </c>
      <c r="G21" s="53">
        <f t="shared" si="7"/>
        <v>1113.2</v>
      </c>
      <c r="H21" s="53">
        <f t="shared" si="7"/>
        <v>0</v>
      </c>
      <c r="I21" s="53">
        <f t="shared" si="7"/>
        <v>0</v>
      </c>
      <c r="J21" s="53">
        <f t="shared" si="7"/>
        <v>0</v>
      </c>
      <c r="K21" s="53">
        <f t="shared" si="7"/>
        <v>1113.2</v>
      </c>
      <c r="L21" s="53">
        <f t="shared" si="7"/>
        <v>1113.2</v>
      </c>
      <c r="M21" s="53">
        <f t="shared" si="7"/>
        <v>0</v>
      </c>
      <c r="N21" s="53">
        <f t="shared" si="7"/>
        <v>0</v>
      </c>
      <c r="O21" s="53">
        <f t="shared" si="7"/>
        <v>0</v>
      </c>
    </row>
    <row r="22" spans="1:15" s="40" customFormat="1" ht="18.75" hidden="1">
      <c r="A22" s="37" t="s">
        <v>127</v>
      </c>
      <c r="B22" s="38" t="s">
        <v>3</v>
      </c>
      <c r="C22" s="39" t="s">
        <v>5</v>
      </c>
      <c r="D22" s="39" t="s">
        <v>180</v>
      </c>
      <c r="E22" s="39" t="s">
        <v>20</v>
      </c>
      <c r="F22" s="94">
        <f>SUM(G22:J22)-H22</f>
        <v>1113.2</v>
      </c>
      <c r="G22" s="57">
        <v>1113.2</v>
      </c>
      <c r="H22" s="57"/>
      <c r="I22" s="57"/>
      <c r="J22" s="57"/>
      <c r="K22" s="94">
        <f>SUM(L22:O22)-M22</f>
        <v>1113.2</v>
      </c>
      <c r="L22" s="57">
        <v>1113.2</v>
      </c>
      <c r="M22" s="57"/>
      <c r="N22" s="57"/>
      <c r="O22" s="57"/>
    </row>
    <row r="23" spans="1:15" s="17" customFormat="1" ht="60" customHeight="1">
      <c r="A23" s="28" t="s">
        <v>30</v>
      </c>
      <c r="B23" s="15" t="s">
        <v>3</v>
      </c>
      <c r="C23" s="16" t="s">
        <v>7</v>
      </c>
      <c r="D23" s="16"/>
      <c r="E23" s="16"/>
      <c r="F23" s="50">
        <f aca="true" t="shared" si="8" ref="F23:O23">SUM(F24)</f>
        <v>21403.899999999998</v>
      </c>
      <c r="G23" s="50">
        <f t="shared" si="8"/>
        <v>20913.1</v>
      </c>
      <c r="H23" s="50">
        <f t="shared" si="8"/>
        <v>0</v>
      </c>
      <c r="I23" s="50">
        <f t="shared" si="8"/>
        <v>0</v>
      </c>
      <c r="J23" s="50">
        <f t="shared" si="8"/>
        <v>490.8</v>
      </c>
      <c r="K23" s="50">
        <f t="shared" si="8"/>
        <v>20380.6</v>
      </c>
      <c r="L23" s="50">
        <f t="shared" si="8"/>
        <v>19897.9</v>
      </c>
      <c r="M23" s="50">
        <f t="shared" si="8"/>
        <v>0</v>
      </c>
      <c r="N23" s="50">
        <f t="shared" si="8"/>
        <v>0</v>
      </c>
      <c r="O23" s="50">
        <f t="shared" si="8"/>
        <v>482.70000000000005</v>
      </c>
    </row>
    <row r="24" spans="1:15" s="17" customFormat="1" ht="56.25" hidden="1">
      <c r="A24" s="28" t="s">
        <v>58</v>
      </c>
      <c r="B24" s="15" t="s">
        <v>3</v>
      </c>
      <c r="C24" s="16" t="s">
        <v>7</v>
      </c>
      <c r="D24" s="16" t="s">
        <v>176</v>
      </c>
      <c r="E24" s="16"/>
      <c r="F24" s="50">
        <f aca="true" t="shared" si="9" ref="F24:O24">SUM(F25,F27,F29)</f>
        <v>21403.899999999998</v>
      </c>
      <c r="G24" s="50">
        <f t="shared" si="9"/>
        <v>20913.1</v>
      </c>
      <c r="H24" s="50">
        <f t="shared" si="9"/>
        <v>0</v>
      </c>
      <c r="I24" s="50">
        <f t="shared" si="9"/>
        <v>0</v>
      </c>
      <c r="J24" s="50">
        <f t="shared" si="9"/>
        <v>490.8</v>
      </c>
      <c r="K24" s="50">
        <f t="shared" si="9"/>
        <v>20380.6</v>
      </c>
      <c r="L24" s="50">
        <f t="shared" si="9"/>
        <v>19897.9</v>
      </c>
      <c r="M24" s="50">
        <f t="shared" si="9"/>
        <v>0</v>
      </c>
      <c r="N24" s="50">
        <f t="shared" si="9"/>
        <v>0</v>
      </c>
      <c r="O24" s="50">
        <f t="shared" si="9"/>
        <v>482.70000000000005</v>
      </c>
    </row>
    <row r="25" spans="1:15" s="5" customFormat="1" ht="18.75" hidden="1">
      <c r="A25" s="26" t="s">
        <v>60</v>
      </c>
      <c r="B25" s="4" t="s">
        <v>3</v>
      </c>
      <c r="C25" s="9" t="s">
        <v>7</v>
      </c>
      <c r="D25" s="9" t="s">
        <v>178</v>
      </c>
      <c r="E25" s="9"/>
      <c r="F25" s="51">
        <f aca="true" t="shared" si="10" ref="F25:O25">F26</f>
        <v>20913.1</v>
      </c>
      <c r="G25" s="51">
        <f t="shared" si="10"/>
        <v>20913.1</v>
      </c>
      <c r="H25" s="51">
        <f t="shared" si="10"/>
        <v>0</v>
      </c>
      <c r="I25" s="51">
        <f t="shared" si="10"/>
        <v>0</v>
      </c>
      <c r="J25" s="51">
        <f t="shared" si="10"/>
        <v>0</v>
      </c>
      <c r="K25" s="51">
        <f t="shared" si="10"/>
        <v>19897.9</v>
      </c>
      <c r="L25" s="51">
        <f t="shared" si="10"/>
        <v>19897.9</v>
      </c>
      <c r="M25" s="51">
        <f t="shared" si="10"/>
        <v>0</v>
      </c>
      <c r="N25" s="51">
        <f t="shared" si="10"/>
        <v>0</v>
      </c>
      <c r="O25" s="51">
        <f t="shared" si="10"/>
        <v>0</v>
      </c>
    </row>
    <row r="26" spans="1:15" s="40" customFormat="1" ht="18.75" hidden="1">
      <c r="A26" s="37" t="s">
        <v>127</v>
      </c>
      <c r="B26" s="38" t="s">
        <v>3</v>
      </c>
      <c r="C26" s="39" t="s">
        <v>7</v>
      </c>
      <c r="D26" s="39" t="s">
        <v>178</v>
      </c>
      <c r="E26" s="39" t="s">
        <v>20</v>
      </c>
      <c r="F26" s="94">
        <f>SUM(G26:J26)-H26</f>
        <v>20913.1</v>
      </c>
      <c r="G26" s="57">
        <v>20913.1</v>
      </c>
      <c r="H26" s="57"/>
      <c r="I26" s="57"/>
      <c r="J26" s="57"/>
      <c r="K26" s="94">
        <f>SUM(L26:O26)-M26</f>
        <v>19897.9</v>
      </c>
      <c r="L26" s="57">
        <v>19897.9</v>
      </c>
      <c r="M26" s="57"/>
      <c r="N26" s="57"/>
      <c r="O26" s="57"/>
    </row>
    <row r="27" spans="1:15" s="5" customFormat="1" ht="36.75" customHeight="1" hidden="1">
      <c r="A27" s="26" t="s">
        <v>339</v>
      </c>
      <c r="B27" s="73" t="s">
        <v>3</v>
      </c>
      <c r="C27" s="74" t="s">
        <v>7</v>
      </c>
      <c r="D27" s="74" t="s">
        <v>310</v>
      </c>
      <c r="E27" s="74"/>
      <c r="F27" s="51">
        <f aca="true" t="shared" si="11" ref="F27:O27">F28</f>
        <v>489.8</v>
      </c>
      <c r="G27" s="51">
        <f t="shared" si="11"/>
        <v>0</v>
      </c>
      <c r="H27" s="51">
        <f t="shared" si="11"/>
        <v>0</v>
      </c>
      <c r="I27" s="51">
        <f t="shared" si="11"/>
        <v>0</v>
      </c>
      <c r="J27" s="51">
        <f t="shared" si="11"/>
        <v>489.8</v>
      </c>
      <c r="K27" s="51">
        <f t="shared" si="11"/>
        <v>482.6</v>
      </c>
      <c r="L27" s="51">
        <f t="shared" si="11"/>
        <v>0</v>
      </c>
      <c r="M27" s="51">
        <f t="shared" si="11"/>
        <v>0</v>
      </c>
      <c r="N27" s="51">
        <f t="shared" si="11"/>
        <v>0</v>
      </c>
      <c r="O27" s="51">
        <f t="shared" si="11"/>
        <v>482.6</v>
      </c>
    </row>
    <row r="28" spans="1:15" s="40" customFormat="1" ht="18.75" hidden="1">
      <c r="A28" s="37" t="s">
        <v>127</v>
      </c>
      <c r="B28" s="75" t="s">
        <v>3</v>
      </c>
      <c r="C28" s="76" t="s">
        <v>7</v>
      </c>
      <c r="D28" s="76" t="s">
        <v>310</v>
      </c>
      <c r="E28" s="76" t="s">
        <v>20</v>
      </c>
      <c r="F28" s="94">
        <f>SUM(G28:J28)-H28</f>
        <v>489.8</v>
      </c>
      <c r="G28" s="57"/>
      <c r="H28" s="57"/>
      <c r="I28" s="57"/>
      <c r="J28" s="57">
        <v>489.8</v>
      </c>
      <c r="K28" s="94">
        <f>SUM(L28:O28)-M28</f>
        <v>482.6</v>
      </c>
      <c r="L28" s="57"/>
      <c r="M28" s="57"/>
      <c r="N28" s="57"/>
      <c r="O28" s="57">
        <v>482.6</v>
      </c>
    </row>
    <row r="29" spans="1:15" s="5" customFormat="1" ht="37.5" customHeight="1" hidden="1">
      <c r="A29" s="26" t="s">
        <v>340</v>
      </c>
      <c r="B29" s="73" t="s">
        <v>3</v>
      </c>
      <c r="C29" s="74" t="s">
        <v>7</v>
      </c>
      <c r="D29" s="74" t="s">
        <v>312</v>
      </c>
      <c r="E29" s="74"/>
      <c r="F29" s="51">
        <f aca="true" t="shared" si="12" ref="F29:O29">F30</f>
        <v>1</v>
      </c>
      <c r="G29" s="51">
        <f t="shared" si="12"/>
        <v>0</v>
      </c>
      <c r="H29" s="51">
        <f t="shared" si="12"/>
        <v>0</v>
      </c>
      <c r="I29" s="51">
        <f t="shared" si="12"/>
        <v>0</v>
      </c>
      <c r="J29" s="51">
        <f t="shared" si="12"/>
        <v>1</v>
      </c>
      <c r="K29" s="51">
        <f t="shared" si="12"/>
        <v>0.1</v>
      </c>
      <c r="L29" s="51">
        <f t="shared" si="12"/>
        <v>0</v>
      </c>
      <c r="M29" s="51">
        <f t="shared" si="12"/>
        <v>0</v>
      </c>
      <c r="N29" s="51">
        <f t="shared" si="12"/>
        <v>0</v>
      </c>
      <c r="O29" s="51">
        <f t="shared" si="12"/>
        <v>0.1</v>
      </c>
    </row>
    <row r="30" spans="1:15" s="40" customFormat="1" ht="18.75" hidden="1">
      <c r="A30" s="37" t="s">
        <v>127</v>
      </c>
      <c r="B30" s="75" t="s">
        <v>3</v>
      </c>
      <c r="C30" s="76" t="s">
        <v>7</v>
      </c>
      <c r="D30" s="76" t="s">
        <v>312</v>
      </c>
      <c r="E30" s="76" t="s">
        <v>20</v>
      </c>
      <c r="F30" s="94">
        <f>SUM(G30:J30)-H30</f>
        <v>1</v>
      </c>
      <c r="G30" s="57"/>
      <c r="H30" s="57"/>
      <c r="I30" s="57"/>
      <c r="J30" s="57">
        <v>1</v>
      </c>
      <c r="K30" s="94">
        <f>SUM(L30:O30)-M30</f>
        <v>0.1</v>
      </c>
      <c r="L30" s="57"/>
      <c r="M30" s="57"/>
      <c r="N30" s="57"/>
      <c r="O30" s="57">
        <v>0.1</v>
      </c>
    </row>
    <row r="31" spans="1:15" s="17" customFormat="1" ht="18" customHeight="1">
      <c r="A31" s="28" t="s">
        <v>129</v>
      </c>
      <c r="B31" s="15" t="s">
        <v>3</v>
      </c>
      <c r="C31" s="16" t="s">
        <v>8</v>
      </c>
      <c r="D31" s="16"/>
      <c r="E31" s="16"/>
      <c r="F31" s="50">
        <f aca="true" t="shared" si="13" ref="F31:K33">F32</f>
        <v>89</v>
      </c>
      <c r="G31" s="50">
        <f t="shared" si="13"/>
        <v>0</v>
      </c>
      <c r="H31" s="50">
        <f t="shared" si="13"/>
        <v>0</v>
      </c>
      <c r="I31" s="50">
        <f t="shared" si="13"/>
        <v>0</v>
      </c>
      <c r="J31" s="50">
        <f t="shared" si="13"/>
        <v>89</v>
      </c>
      <c r="K31" s="50">
        <f t="shared" si="13"/>
        <v>19.7</v>
      </c>
      <c r="L31" s="50">
        <f aca="true" t="shared" si="14" ref="L31:O33">L32</f>
        <v>0</v>
      </c>
      <c r="M31" s="50">
        <f t="shared" si="14"/>
        <v>0</v>
      </c>
      <c r="N31" s="50">
        <f t="shared" si="14"/>
        <v>0</v>
      </c>
      <c r="O31" s="50">
        <f t="shared" si="14"/>
        <v>19.7</v>
      </c>
    </row>
    <row r="32" spans="1:15" s="41" customFormat="1" ht="18.75" hidden="1">
      <c r="A32" s="28" t="s">
        <v>130</v>
      </c>
      <c r="B32" s="15" t="s">
        <v>3</v>
      </c>
      <c r="C32" s="16" t="s">
        <v>8</v>
      </c>
      <c r="D32" s="16" t="s">
        <v>181</v>
      </c>
      <c r="E32" s="16"/>
      <c r="F32" s="50">
        <f t="shared" si="13"/>
        <v>89</v>
      </c>
      <c r="G32" s="50">
        <f t="shared" si="13"/>
        <v>0</v>
      </c>
      <c r="H32" s="50">
        <f t="shared" si="13"/>
        <v>0</v>
      </c>
      <c r="I32" s="50">
        <f t="shared" si="13"/>
        <v>0</v>
      </c>
      <c r="J32" s="50">
        <f t="shared" si="13"/>
        <v>89</v>
      </c>
      <c r="K32" s="50">
        <f>K33</f>
        <v>19.7</v>
      </c>
      <c r="L32" s="50">
        <f t="shared" si="14"/>
        <v>0</v>
      </c>
      <c r="M32" s="50">
        <f t="shared" si="14"/>
        <v>0</v>
      </c>
      <c r="N32" s="50">
        <f t="shared" si="14"/>
        <v>0</v>
      </c>
      <c r="O32" s="50">
        <f t="shared" si="14"/>
        <v>19.7</v>
      </c>
    </row>
    <row r="33" spans="1:15" s="10" customFormat="1" ht="57" customHeight="1" hidden="1">
      <c r="A33" s="29" t="s">
        <v>131</v>
      </c>
      <c r="B33" s="11" t="s">
        <v>3</v>
      </c>
      <c r="C33" s="12" t="s">
        <v>8</v>
      </c>
      <c r="D33" s="12" t="s">
        <v>182</v>
      </c>
      <c r="E33" s="12"/>
      <c r="F33" s="53">
        <f>F34</f>
        <v>89</v>
      </c>
      <c r="G33" s="53">
        <f t="shared" si="13"/>
        <v>0</v>
      </c>
      <c r="H33" s="53">
        <f t="shared" si="13"/>
        <v>0</v>
      </c>
      <c r="I33" s="53">
        <f t="shared" si="13"/>
        <v>0</v>
      </c>
      <c r="J33" s="53">
        <f t="shared" si="13"/>
        <v>89</v>
      </c>
      <c r="K33" s="53">
        <f>K34</f>
        <v>19.7</v>
      </c>
      <c r="L33" s="53">
        <f t="shared" si="14"/>
        <v>0</v>
      </c>
      <c r="M33" s="53">
        <f t="shared" si="14"/>
        <v>0</v>
      </c>
      <c r="N33" s="53">
        <f t="shared" si="14"/>
        <v>0</v>
      </c>
      <c r="O33" s="53">
        <f t="shared" si="14"/>
        <v>19.7</v>
      </c>
    </row>
    <row r="34" spans="1:15" s="10" customFormat="1" ht="57" customHeight="1" hidden="1">
      <c r="A34" s="29" t="s">
        <v>131</v>
      </c>
      <c r="B34" s="11" t="s">
        <v>3</v>
      </c>
      <c r="C34" s="12" t="s">
        <v>8</v>
      </c>
      <c r="D34" s="72" t="s">
        <v>311</v>
      </c>
      <c r="E34" s="12"/>
      <c r="F34" s="53">
        <f aca="true" t="shared" si="15" ref="F34:O34">SUM(F35:F36)</f>
        <v>89</v>
      </c>
      <c r="G34" s="53">
        <f t="shared" si="15"/>
        <v>0</v>
      </c>
      <c r="H34" s="53">
        <f t="shared" si="15"/>
        <v>0</v>
      </c>
      <c r="I34" s="53">
        <f t="shared" si="15"/>
        <v>0</v>
      </c>
      <c r="J34" s="53">
        <f t="shared" si="15"/>
        <v>89</v>
      </c>
      <c r="K34" s="53">
        <f t="shared" si="15"/>
        <v>19.7</v>
      </c>
      <c r="L34" s="53">
        <f t="shared" si="15"/>
        <v>0</v>
      </c>
      <c r="M34" s="53">
        <f t="shared" si="15"/>
        <v>0</v>
      </c>
      <c r="N34" s="53">
        <f t="shared" si="15"/>
        <v>0</v>
      </c>
      <c r="O34" s="53">
        <f t="shared" si="15"/>
        <v>19.7</v>
      </c>
    </row>
    <row r="35" spans="1:15" s="44" customFormat="1" ht="18.75" hidden="1">
      <c r="A35" s="37" t="s">
        <v>162</v>
      </c>
      <c r="B35" s="68" t="s">
        <v>3</v>
      </c>
      <c r="C35" s="69" t="s">
        <v>8</v>
      </c>
      <c r="D35" s="69" t="s">
        <v>311</v>
      </c>
      <c r="E35" s="69" t="s">
        <v>161</v>
      </c>
      <c r="F35" s="52">
        <f>SUM(G35:J35)</f>
        <v>0</v>
      </c>
      <c r="G35" s="58"/>
      <c r="H35" s="58"/>
      <c r="I35" s="58"/>
      <c r="J35" s="58"/>
      <c r="K35" s="52">
        <f>SUM(L35:O35)</f>
        <v>0</v>
      </c>
      <c r="L35" s="58"/>
      <c r="M35" s="58"/>
      <c r="N35" s="58"/>
      <c r="O35" s="58"/>
    </row>
    <row r="36" spans="1:15" s="44" customFormat="1" ht="18.75" hidden="1">
      <c r="A36" s="37" t="s">
        <v>127</v>
      </c>
      <c r="B36" s="68" t="s">
        <v>3</v>
      </c>
      <c r="C36" s="69" t="s">
        <v>8</v>
      </c>
      <c r="D36" s="69" t="s">
        <v>311</v>
      </c>
      <c r="E36" s="69" t="s">
        <v>20</v>
      </c>
      <c r="F36" s="94">
        <f>SUM(G36:J36)-H36</f>
        <v>89</v>
      </c>
      <c r="G36" s="57"/>
      <c r="H36" s="57"/>
      <c r="I36" s="57"/>
      <c r="J36" s="57">
        <v>89</v>
      </c>
      <c r="K36" s="94">
        <f>SUM(L36:O36)-M36</f>
        <v>19.7</v>
      </c>
      <c r="L36" s="57"/>
      <c r="M36" s="57"/>
      <c r="N36" s="57"/>
      <c r="O36" s="57">
        <v>19.7</v>
      </c>
    </row>
    <row r="37" spans="1:15" s="17" customFormat="1" ht="24.75" customHeight="1">
      <c r="A37" s="28" t="s">
        <v>31</v>
      </c>
      <c r="B37" s="15" t="s">
        <v>3</v>
      </c>
      <c r="C37" s="16" t="s">
        <v>14</v>
      </c>
      <c r="D37" s="16"/>
      <c r="E37" s="16"/>
      <c r="F37" s="50">
        <f aca="true" t="shared" si="16" ref="F37:K39">F38</f>
        <v>1000</v>
      </c>
      <c r="G37" s="50">
        <f t="shared" si="16"/>
        <v>1000</v>
      </c>
      <c r="H37" s="50">
        <f t="shared" si="16"/>
        <v>0</v>
      </c>
      <c r="I37" s="50">
        <f t="shared" si="16"/>
        <v>0</v>
      </c>
      <c r="J37" s="50">
        <f t="shared" si="16"/>
        <v>0</v>
      </c>
      <c r="K37" s="50">
        <f t="shared" si="16"/>
        <v>594.7</v>
      </c>
      <c r="L37" s="50">
        <f aca="true" t="shared" si="17" ref="L37:O39">L38</f>
        <v>594.7</v>
      </c>
      <c r="M37" s="50">
        <f t="shared" si="17"/>
        <v>0</v>
      </c>
      <c r="N37" s="50">
        <f t="shared" si="17"/>
        <v>0</v>
      </c>
      <c r="O37" s="50">
        <f t="shared" si="17"/>
        <v>0</v>
      </c>
    </row>
    <row r="38" spans="1:15" s="17" customFormat="1" ht="26.25" customHeight="1" hidden="1">
      <c r="A38" s="28" t="s">
        <v>63</v>
      </c>
      <c r="B38" s="15" t="s">
        <v>3</v>
      </c>
      <c r="C38" s="16" t="s">
        <v>14</v>
      </c>
      <c r="D38" s="16" t="s">
        <v>183</v>
      </c>
      <c r="E38" s="16"/>
      <c r="F38" s="50">
        <f t="shared" si="16"/>
        <v>1000</v>
      </c>
      <c r="G38" s="50">
        <f t="shared" si="16"/>
        <v>1000</v>
      </c>
      <c r="H38" s="50">
        <f t="shared" si="16"/>
        <v>0</v>
      </c>
      <c r="I38" s="50">
        <f t="shared" si="16"/>
        <v>0</v>
      </c>
      <c r="J38" s="50">
        <f t="shared" si="16"/>
        <v>0</v>
      </c>
      <c r="K38" s="50">
        <f>K39</f>
        <v>594.7</v>
      </c>
      <c r="L38" s="50">
        <f t="shared" si="17"/>
        <v>594.7</v>
      </c>
      <c r="M38" s="50">
        <f t="shared" si="17"/>
        <v>0</v>
      </c>
      <c r="N38" s="50">
        <f t="shared" si="17"/>
        <v>0</v>
      </c>
      <c r="O38" s="50">
        <f t="shared" si="17"/>
        <v>0</v>
      </c>
    </row>
    <row r="39" spans="1:15" s="5" customFormat="1" ht="18.75" hidden="1">
      <c r="A39" s="26" t="s">
        <v>64</v>
      </c>
      <c r="B39" s="4" t="s">
        <v>3</v>
      </c>
      <c r="C39" s="9" t="s">
        <v>14</v>
      </c>
      <c r="D39" s="9" t="s">
        <v>184</v>
      </c>
      <c r="E39" s="9"/>
      <c r="F39" s="51">
        <f t="shared" si="16"/>
        <v>1000</v>
      </c>
      <c r="G39" s="51">
        <f t="shared" si="16"/>
        <v>1000</v>
      </c>
      <c r="H39" s="51">
        <f t="shared" si="16"/>
        <v>0</v>
      </c>
      <c r="I39" s="51">
        <f t="shared" si="16"/>
        <v>0</v>
      </c>
      <c r="J39" s="51">
        <f t="shared" si="16"/>
        <v>0</v>
      </c>
      <c r="K39" s="51">
        <f>K40</f>
        <v>594.7</v>
      </c>
      <c r="L39" s="51">
        <f t="shared" si="17"/>
        <v>594.7</v>
      </c>
      <c r="M39" s="51">
        <f t="shared" si="17"/>
        <v>0</v>
      </c>
      <c r="N39" s="51">
        <f t="shared" si="17"/>
        <v>0</v>
      </c>
      <c r="O39" s="51">
        <f t="shared" si="17"/>
        <v>0</v>
      </c>
    </row>
    <row r="40" spans="1:15" s="40" customFormat="1" ht="18.75" hidden="1">
      <c r="A40" s="37" t="s">
        <v>124</v>
      </c>
      <c r="B40" s="38" t="s">
        <v>3</v>
      </c>
      <c r="C40" s="39" t="s">
        <v>14</v>
      </c>
      <c r="D40" s="39" t="s">
        <v>184</v>
      </c>
      <c r="E40" s="39" t="s">
        <v>21</v>
      </c>
      <c r="F40" s="94">
        <f>SUM(G40:J40)-H40</f>
        <v>1000</v>
      </c>
      <c r="G40" s="57">
        <v>1000</v>
      </c>
      <c r="H40" s="57"/>
      <c r="I40" s="57"/>
      <c r="J40" s="57"/>
      <c r="K40" s="94">
        <f>SUM(L40:O40)-M40</f>
        <v>594.7</v>
      </c>
      <c r="L40" s="57">
        <v>594.7</v>
      </c>
      <c r="M40" s="57"/>
      <c r="N40" s="57"/>
      <c r="O40" s="57"/>
    </row>
    <row r="41" spans="1:15" s="17" customFormat="1" ht="18.75">
      <c r="A41" s="28" t="s">
        <v>32</v>
      </c>
      <c r="B41" s="15" t="s">
        <v>3</v>
      </c>
      <c r="C41" s="16" t="s">
        <v>11</v>
      </c>
      <c r="D41" s="16"/>
      <c r="E41" s="16"/>
      <c r="F41" s="50">
        <f aca="true" t="shared" si="18" ref="F41:K43">F42</f>
        <v>379.8</v>
      </c>
      <c r="G41" s="50">
        <f t="shared" si="18"/>
        <v>379.8</v>
      </c>
      <c r="H41" s="50">
        <f t="shared" si="18"/>
        <v>0</v>
      </c>
      <c r="I41" s="50">
        <f t="shared" si="18"/>
        <v>0</v>
      </c>
      <c r="J41" s="50">
        <f t="shared" si="18"/>
        <v>0</v>
      </c>
      <c r="K41" s="50">
        <f t="shared" si="18"/>
        <v>0</v>
      </c>
      <c r="L41" s="50">
        <f>L42</f>
        <v>0</v>
      </c>
      <c r="M41" s="50">
        <f>M42</f>
        <v>0</v>
      </c>
      <c r="N41" s="50">
        <f>N42</f>
        <v>0</v>
      </c>
      <c r="O41" s="50">
        <f>O42</f>
        <v>0</v>
      </c>
    </row>
    <row r="42" spans="1:15" s="17" customFormat="1" ht="18.75" hidden="1">
      <c r="A42" s="28" t="s">
        <v>32</v>
      </c>
      <c r="B42" s="15" t="s">
        <v>3</v>
      </c>
      <c r="C42" s="16" t="s">
        <v>11</v>
      </c>
      <c r="D42" s="16" t="s">
        <v>185</v>
      </c>
      <c r="E42" s="16"/>
      <c r="F42" s="50">
        <f aca="true" t="shared" si="19" ref="F42:O42">SUM(F43,F45)</f>
        <v>379.8</v>
      </c>
      <c r="G42" s="50">
        <f t="shared" si="19"/>
        <v>379.8</v>
      </c>
      <c r="H42" s="50">
        <f t="shared" si="19"/>
        <v>0</v>
      </c>
      <c r="I42" s="50">
        <f t="shared" si="19"/>
        <v>0</v>
      </c>
      <c r="J42" s="50">
        <f t="shared" si="19"/>
        <v>0</v>
      </c>
      <c r="K42" s="50">
        <f t="shared" si="19"/>
        <v>0</v>
      </c>
      <c r="L42" s="50">
        <f t="shared" si="19"/>
        <v>0</v>
      </c>
      <c r="M42" s="50">
        <f t="shared" si="19"/>
        <v>0</v>
      </c>
      <c r="N42" s="50">
        <f t="shared" si="19"/>
        <v>0</v>
      </c>
      <c r="O42" s="50">
        <f t="shared" si="19"/>
        <v>0</v>
      </c>
    </row>
    <row r="43" spans="1:15" s="5" customFormat="1" ht="18.75" hidden="1">
      <c r="A43" s="26" t="s">
        <v>65</v>
      </c>
      <c r="B43" s="4" t="s">
        <v>3</v>
      </c>
      <c r="C43" s="9" t="s">
        <v>11</v>
      </c>
      <c r="D43" s="9" t="s">
        <v>186</v>
      </c>
      <c r="E43" s="9"/>
      <c r="F43" s="51">
        <f t="shared" si="18"/>
        <v>379.8</v>
      </c>
      <c r="G43" s="51">
        <f t="shared" si="18"/>
        <v>379.8</v>
      </c>
      <c r="H43" s="51">
        <f t="shared" si="18"/>
        <v>0</v>
      </c>
      <c r="I43" s="51">
        <f t="shared" si="18"/>
        <v>0</v>
      </c>
      <c r="J43" s="51">
        <f t="shared" si="18"/>
        <v>0</v>
      </c>
      <c r="K43" s="51">
        <f>K44</f>
        <v>0</v>
      </c>
      <c r="L43" s="51">
        <f>L44</f>
        <v>0</v>
      </c>
      <c r="M43" s="51">
        <f>M44</f>
        <v>0</v>
      </c>
      <c r="N43" s="51">
        <f>N44</f>
        <v>0</v>
      </c>
      <c r="O43" s="51">
        <f>O44</f>
        <v>0</v>
      </c>
    </row>
    <row r="44" spans="1:15" s="40" customFormat="1" ht="18.75" hidden="1">
      <c r="A44" s="37" t="s">
        <v>124</v>
      </c>
      <c r="B44" s="38" t="s">
        <v>3</v>
      </c>
      <c r="C44" s="39" t="s">
        <v>11</v>
      </c>
      <c r="D44" s="39" t="s">
        <v>186</v>
      </c>
      <c r="E44" s="39" t="s">
        <v>21</v>
      </c>
      <c r="F44" s="94">
        <f>SUM(G44:J44)-H44</f>
        <v>379.8</v>
      </c>
      <c r="G44" s="57">
        <v>379.8</v>
      </c>
      <c r="H44" s="57"/>
      <c r="I44" s="57"/>
      <c r="J44" s="57"/>
      <c r="K44" s="94">
        <f>SUM(L44:O44)-M44</f>
        <v>0</v>
      </c>
      <c r="L44" s="57"/>
      <c r="M44" s="57"/>
      <c r="N44" s="57"/>
      <c r="O44" s="57"/>
    </row>
    <row r="45" spans="1:15" s="5" customFormat="1" ht="37.5" hidden="1">
      <c r="A45" s="26" t="s">
        <v>66</v>
      </c>
      <c r="B45" s="4" t="s">
        <v>3</v>
      </c>
      <c r="C45" s="9" t="s">
        <v>11</v>
      </c>
      <c r="D45" s="9" t="s">
        <v>187</v>
      </c>
      <c r="E45" s="9" t="s">
        <v>19</v>
      </c>
      <c r="F45" s="53">
        <f aca="true" t="shared" si="20" ref="F45:O45">F46</f>
        <v>0</v>
      </c>
      <c r="G45" s="53">
        <f t="shared" si="20"/>
        <v>0</v>
      </c>
      <c r="H45" s="53">
        <f t="shared" si="20"/>
        <v>0</v>
      </c>
      <c r="I45" s="53">
        <f t="shared" si="20"/>
        <v>0</v>
      </c>
      <c r="J45" s="53">
        <f t="shared" si="20"/>
        <v>0</v>
      </c>
      <c r="K45" s="53">
        <f t="shared" si="20"/>
        <v>0</v>
      </c>
      <c r="L45" s="53">
        <f t="shared" si="20"/>
        <v>0</v>
      </c>
      <c r="M45" s="53">
        <f t="shared" si="20"/>
        <v>0</v>
      </c>
      <c r="N45" s="53">
        <f t="shared" si="20"/>
        <v>0</v>
      </c>
      <c r="O45" s="53">
        <f t="shared" si="20"/>
        <v>0</v>
      </c>
    </row>
    <row r="46" spans="1:15" s="40" customFormat="1" ht="15.75" customHeight="1" hidden="1">
      <c r="A46" s="37" t="s">
        <v>124</v>
      </c>
      <c r="B46" s="38" t="s">
        <v>3</v>
      </c>
      <c r="C46" s="39" t="s">
        <v>11</v>
      </c>
      <c r="D46" s="39" t="s">
        <v>187</v>
      </c>
      <c r="E46" s="39" t="s">
        <v>21</v>
      </c>
      <c r="F46" s="52">
        <f>SUM(G46:J46)</f>
        <v>0</v>
      </c>
      <c r="G46" s="57"/>
      <c r="H46" s="57"/>
      <c r="I46" s="57"/>
      <c r="J46" s="57"/>
      <c r="K46" s="52">
        <f>SUM(L46:O46)</f>
        <v>0</v>
      </c>
      <c r="L46" s="57"/>
      <c r="M46" s="57"/>
      <c r="N46" s="57"/>
      <c r="O46" s="57"/>
    </row>
    <row r="47" spans="1:15" s="17" customFormat="1" ht="18.75">
      <c r="A47" s="28" t="s">
        <v>33</v>
      </c>
      <c r="B47" s="15" t="s">
        <v>3</v>
      </c>
      <c r="C47" s="16" t="s">
        <v>22</v>
      </c>
      <c r="D47" s="16"/>
      <c r="E47" s="16"/>
      <c r="F47" s="50">
        <f aca="true" t="shared" si="21" ref="F47:O47">SUM(F48,F51,F54)</f>
        <v>13948</v>
      </c>
      <c r="G47" s="50">
        <f t="shared" si="21"/>
        <v>13948</v>
      </c>
      <c r="H47" s="50">
        <f t="shared" si="21"/>
        <v>0</v>
      </c>
      <c r="I47" s="50">
        <f t="shared" si="21"/>
        <v>0</v>
      </c>
      <c r="J47" s="50">
        <f t="shared" si="21"/>
        <v>0</v>
      </c>
      <c r="K47" s="50">
        <f t="shared" si="21"/>
        <v>12228.4</v>
      </c>
      <c r="L47" s="50">
        <f t="shared" si="21"/>
        <v>12228.4</v>
      </c>
      <c r="M47" s="50">
        <f t="shared" si="21"/>
        <v>0</v>
      </c>
      <c r="N47" s="50">
        <f t="shared" si="21"/>
        <v>0</v>
      </c>
      <c r="O47" s="50">
        <f t="shared" si="21"/>
        <v>0</v>
      </c>
    </row>
    <row r="48" spans="1:15" s="17" customFormat="1" ht="56.25" hidden="1">
      <c r="A48" s="28" t="s">
        <v>58</v>
      </c>
      <c r="B48" s="15" t="s">
        <v>3</v>
      </c>
      <c r="C48" s="16" t="s">
        <v>22</v>
      </c>
      <c r="D48" s="16" t="s">
        <v>176</v>
      </c>
      <c r="E48" s="16"/>
      <c r="F48" s="50">
        <f aca="true" t="shared" si="22" ref="F48:K49">F49</f>
        <v>0</v>
      </c>
      <c r="G48" s="50">
        <f t="shared" si="22"/>
        <v>0</v>
      </c>
      <c r="H48" s="50">
        <f t="shared" si="22"/>
        <v>0</v>
      </c>
      <c r="I48" s="50">
        <f t="shared" si="22"/>
        <v>0</v>
      </c>
      <c r="J48" s="50">
        <f t="shared" si="22"/>
        <v>0</v>
      </c>
      <c r="K48" s="50">
        <f t="shared" si="22"/>
        <v>0</v>
      </c>
      <c r="L48" s="50">
        <f aca="true" t="shared" si="23" ref="L48:O49">L49</f>
        <v>0</v>
      </c>
      <c r="M48" s="50">
        <f t="shared" si="23"/>
        <v>0</v>
      </c>
      <c r="N48" s="50">
        <f t="shared" si="23"/>
        <v>0</v>
      </c>
      <c r="O48" s="50">
        <f t="shared" si="23"/>
        <v>0</v>
      </c>
    </row>
    <row r="49" spans="1:15" s="5" customFormat="1" ht="20.25" customHeight="1" hidden="1">
      <c r="A49" s="26" t="s">
        <v>163</v>
      </c>
      <c r="B49" s="4" t="s">
        <v>3</v>
      </c>
      <c r="C49" s="9" t="s">
        <v>22</v>
      </c>
      <c r="D49" s="9" t="s">
        <v>188</v>
      </c>
      <c r="E49" s="9"/>
      <c r="F49" s="53">
        <f t="shared" si="22"/>
        <v>0</v>
      </c>
      <c r="G49" s="53">
        <f t="shared" si="22"/>
        <v>0</v>
      </c>
      <c r="H49" s="53">
        <f t="shared" si="22"/>
        <v>0</v>
      </c>
      <c r="I49" s="53">
        <f t="shared" si="22"/>
        <v>0</v>
      </c>
      <c r="J49" s="53">
        <f t="shared" si="22"/>
        <v>0</v>
      </c>
      <c r="K49" s="53">
        <f>K50</f>
        <v>0</v>
      </c>
      <c r="L49" s="53">
        <f t="shared" si="23"/>
        <v>0</v>
      </c>
      <c r="M49" s="53">
        <f t="shared" si="23"/>
        <v>0</v>
      </c>
      <c r="N49" s="53">
        <f t="shared" si="23"/>
        <v>0</v>
      </c>
      <c r="O49" s="53">
        <f t="shared" si="23"/>
        <v>0</v>
      </c>
    </row>
    <row r="50" spans="1:15" s="40" customFormat="1" ht="18.75" hidden="1">
      <c r="A50" s="37" t="s">
        <v>127</v>
      </c>
      <c r="B50" s="38" t="s">
        <v>3</v>
      </c>
      <c r="C50" s="39" t="s">
        <v>22</v>
      </c>
      <c r="D50" s="39" t="s">
        <v>178</v>
      </c>
      <c r="E50" s="39" t="s">
        <v>20</v>
      </c>
      <c r="F50" s="52">
        <f>SUM(G50:J50)</f>
        <v>0</v>
      </c>
      <c r="G50" s="57"/>
      <c r="H50" s="57"/>
      <c r="I50" s="57"/>
      <c r="J50" s="57"/>
      <c r="K50" s="52">
        <f>SUM(L50:O50)</f>
        <v>0</v>
      </c>
      <c r="L50" s="57"/>
      <c r="M50" s="57"/>
      <c r="N50" s="57"/>
      <c r="O50" s="57"/>
    </row>
    <row r="51" spans="1:15" s="17" customFormat="1" ht="63" customHeight="1" hidden="1">
      <c r="A51" s="28" t="s">
        <v>67</v>
      </c>
      <c r="B51" s="15" t="s">
        <v>3</v>
      </c>
      <c r="C51" s="16" t="s">
        <v>22</v>
      </c>
      <c r="D51" s="16" t="s">
        <v>189</v>
      </c>
      <c r="E51" s="16"/>
      <c r="F51" s="50">
        <f aca="true" t="shared" si="24" ref="F51:K52">F52</f>
        <v>0</v>
      </c>
      <c r="G51" s="50">
        <f t="shared" si="24"/>
        <v>0</v>
      </c>
      <c r="H51" s="50">
        <f t="shared" si="24"/>
        <v>0</v>
      </c>
      <c r="I51" s="50">
        <f t="shared" si="24"/>
        <v>0</v>
      </c>
      <c r="J51" s="50">
        <f t="shared" si="24"/>
        <v>0</v>
      </c>
      <c r="K51" s="50">
        <f t="shared" si="24"/>
        <v>0</v>
      </c>
      <c r="L51" s="50">
        <f aca="true" t="shared" si="25" ref="L51:O52">L52</f>
        <v>0</v>
      </c>
      <c r="M51" s="50">
        <f t="shared" si="25"/>
        <v>0</v>
      </c>
      <c r="N51" s="50">
        <f t="shared" si="25"/>
        <v>0</v>
      </c>
      <c r="O51" s="50">
        <f t="shared" si="25"/>
        <v>0</v>
      </c>
    </row>
    <row r="52" spans="1:15" s="5" customFormat="1" ht="37.5" hidden="1">
      <c r="A52" s="26" t="s">
        <v>68</v>
      </c>
      <c r="B52" s="4" t="s">
        <v>3</v>
      </c>
      <c r="C52" s="9" t="s">
        <v>22</v>
      </c>
      <c r="D52" s="9" t="s">
        <v>190</v>
      </c>
      <c r="E52" s="9"/>
      <c r="F52" s="53">
        <f t="shared" si="24"/>
        <v>0</v>
      </c>
      <c r="G52" s="53">
        <f t="shared" si="24"/>
        <v>0</v>
      </c>
      <c r="H52" s="53">
        <f t="shared" si="24"/>
        <v>0</v>
      </c>
      <c r="I52" s="53">
        <f t="shared" si="24"/>
        <v>0</v>
      </c>
      <c r="J52" s="53">
        <f t="shared" si="24"/>
        <v>0</v>
      </c>
      <c r="K52" s="53">
        <f>K53</f>
        <v>0</v>
      </c>
      <c r="L52" s="53">
        <f t="shared" si="25"/>
        <v>0</v>
      </c>
      <c r="M52" s="53">
        <f t="shared" si="25"/>
        <v>0</v>
      </c>
      <c r="N52" s="53">
        <f t="shared" si="25"/>
        <v>0</v>
      </c>
      <c r="O52" s="53">
        <f t="shared" si="25"/>
        <v>0</v>
      </c>
    </row>
    <row r="53" spans="1:15" s="40" customFormat="1" ht="18.75" hidden="1">
      <c r="A53" s="37" t="s">
        <v>127</v>
      </c>
      <c r="B53" s="38" t="s">
        <v>3</v>
      </c>
      <c r="C53" s="39" t="s">
        <v>22</v>
      </c>
      <c r="D53" s="39" t="s">
        <v>190</v>
      </c>
      <c r="E53" s="39" t="s">
        <v>20</v>
      </c>
      <c r="F53" s="52">
        <f>SUM(G53:J53)</f>
        <v>0</v>
      </c>
      <c r="G53" s="57"/>
      <c r="H53" s="57"/>
      <c r="I53" s="57"/>
      <c r="J53" s="57"/>
      <c r="K53" s="52">
        <f>SUM(L53:O53)</f>
        <v>0</v>
      </c>
      <c r="L53" s="57"/>
      <c r="M53" s="57"/>
      <c r="N53" s="57"/>
      <c r="O53" s="57"/>
    </row>
    <row r="54" spans="1:15" s="17" customFormat="1" ht="45" customHeight="1" hidden="1">
      <c r="A54" s="28" t="s">
        <v>69</v>
      </c>
      <c r="B54" s="15" t="s">
        <v>3</v>
      </c>
      <c r="C54" s="16" t="s">
        <v>22</v>
      </c>
      <c r="D54" s="16" t="s">
        <v>191</v>
      </c>
      <c r="E54" s="16"/>
      <c r="F54" s="50">
        <f aca="true" t="shared" si="26" ref="F54:O54">SUM(F55,F57)</f>
        <v>13948</v>
      </c>
      <c r="G54" s="50">
        <f t="shared" si="26"/>
        <v>13948</v>
      </c>
      <c r="H54" s="50">
        <f t="shared" si="26"/>
        <v>0</v>
      </c>
      <c r="I54" s="50">
        <f t="shared" si="26"/>
        <v>0</v>
      </c>
      <c r="J54" s="50">
        <f t="shared" si="26"/>
        <v>0</v>
      </c>
      <c r="K54" s="50">
        <f t="shared" si="26"/>
        <v>12228.4</v>
      </c>
      <c r="L54" s="50">
        <f t="shared" si="26"/>
        <v>12228.4</v>
      </c>
      <c r="M54" s="50">
        <f t="shared" si="26"/>
        <v>0</v>
      </c>
      <c r="N54" s="50">
        <f t="shared" si="26"/>
        <v>0</v>
      </c>
      <c r="O54" s="50">
        <f t="shared" si="26"/>
        <v>0</v>
      </c>
    </row>
    <row r="55" spans="1:15" s="5" customFormat="1" ht="18.75" hidden="1">
      <c r="A55" s="26" t="s">
        <v>70</v>
      </c>
      <c r="B55" s="4" t="s">
        <v>3</v>
      </c>
      <c r="C55" s="9" t="s">
        <v>22</v>
      </c>
      <c r="D55" s="9" t="s">
        <v>192</v>
      </c>
      <c r="E55" s="9"/>
      <c r="F55" s="53">
        <f aca="true" t="shared" si="27" ref="F55:O55">F56</f>
        <v>4206</v>
      </c>
      <c r="G55" s="53">
        <f t="shared" si="27"/>
        <v>4206</v>
      </c>
      <c r="H55" s="53">
        <f t="shared" si="27"/>
        <v>0</v>
      </c>
      <c r="I55" s="53">
        <f t="shared" si="27"/>
        <v>0</v>
      </c>
      <c r="J55" s="53">
        <f t="shared" si="27"/>
        <v>0</v>
      </c>
      <c r="K55" s="53">
        <f t="shared" si="27"/>
        <v>3507.4</v>
      </c>
      <c r="L55" s="53">
        <f t="shared" si="27"/>
        <v>3507.4</v>
      </c>
      <c r="M55" s="53">
        <f t="shared" si="27"/>
        <v>0</v>
      </c>
      <c r="N55" s="53">
        <f t="shared" si="27"/>
        <v>0</v>
      </c>
      <c r="O55" s="53">
        <f t="shared" si="27"/>
        <v>0</v>
      </c>
    </row>
    <row r="56" spans="1:15" s="40" customFormat="1" ht="18.75" hidden="1">
      <c r="A56" s="37" t="s">
        <v>127</v>
      </c>
      <c r="B56" s="38" t="s">
        <v>3</v>
      </c>
      <c r="C56" s="39" t="s">
        <v>22</v>
      </c>
      <c r="D56" s="39" t="s">
        <v>192</v>
      </c>
      <c r="E56" s="39" t="s">
        <v>20</v>
      </c>
      <c r="F56" s="94">
        <f>SUM(G56:J56)-H56</f>
        <v>4206</v>
      </c>
      <c r="G56" s="57">
        <v>4206</v>
      </c>
      <c r="H56" s="57"/>
      <c r="I56" s="57"/>
      <c r="J56" s="57"/>
      <c r="K56" s="94">
        <f>SUM(L56:O56)-M56</f>
        <v>3507.4</v>
      </c>
      <c r="L56" s="57">
        <v>3507.4</v>
      </c>
      <c r="M56" s="57"/>
      <c r="N56" s="57"/>
      <c r="O56" s="57"/>
    </row>
    <row r="57" spans="1:15" s="5" customFormat="1" ht="18.75" hidden="1">
      <c r="A57" s="26" t="s">
        <v>71</v>
      </c>
      <c r="B57" s="4" t="s">
        <v>3</v>
      </c>
      <c r="C57" s="9" t="s">
        <v>22</v>
      </c>
      <c r="D57" s="9" t="s">
        <v>360</v>
      </c>
      <c r="E57" s="9"/>
      <c r="F57" s="53">
        <f aca="true" t="shared" si="28" ref="F57:O57">F58</f>
        <v>9742</v>
      </c>
      <c r="G57" s="53">
        <f t="shared" si="28"/>
        <v>9742</v>
      </c>
      <c r="H57" s="53">
        <f t="shared" si="28"/>
        <v>0</v>
      </c>
      <c r="I57" s="53">
        <f t="shared" si="28"/>
        <v>0</v>
      </c>
      <c r="J57" s="53">
        <f t="shared" si="28"/>
        <v>0</v>
      </c>
      <c r="K57" s="53">
        <f t="shared" si="28"/>
        <v>8721</v>
      </c>
      <c r="L57" s="53">
        <f t="shared" si="28"/>
        <v>8721</v>
      </c>
      <c r="M57" s="53">
        <f t="shared" si="28"/>
        <v>0</v>
      </c>
      <c r="N57" s="53">
        <f t="shared" si="28"/>
        <v>0</v>
      </c>
      <c r="O57" s="53">
        <f t="shared" si="28"/>
        <v>0</v>
      </c>
    </row>
    <row r="58" spans="1:15" s="40" customFormat="1" ht="18.75" hidden="1">
      <c r="A58" s="37" t="s">
        <v>121</v>
      </c>
      <c r="B58" s="38" t="s">
        <v>3</v>
      </c>
      <c r="C58" s="39" t="s">
        <v>22</v>
      </c>
      <c r="D58" s="39" t="s">
        <v>360</v>
      </c>
      <c r="E58" s="39" t="s">
        <v>23</v>
      </c>
      <c r="F58" s="94">
        <f>SUM(G58:J58)-H58</f>
        <v>9742</v>
      </c>
      <c r="G58" s="57">
        <v>9742</v>
      </c>
      <c r="H58" s="57"/>
      <c r="I58" s="57"/>
      <c r="J58" s="57"/>
      <c r="K58" s="94">
        <f>SUM(L58:O58)-M58</f>
        <v>8721</v>
      </c>
      <c r="L58" s="57">
        <v>8721</v>
      </c>
      <c r="M58" s="57"/>
      <c r="N58" s="57"/>
      <c r="O58" s="57"/>
    </row>
    <row r="59" spans="1:15" s="8" customFormat="1" ht="44.25" customHeight="1">
      <c r="A59" s="27" t="s">
        <v>34</v>
      </c>
      <c r="B59" s="6" t="s">
        <v>410</v>
      </c>
      <c r="C59" s="7" t="s">
        <v>18</v>
      </c>
      <c r="D59" s="7"/>
      <c r="E59" s="7"/>
      <c r="F59" s="49">
        <f aca="true" t="shared" si="29" ref="F59:O59">SUM(F60,F79)</f>
        <v>7089</v>
      </c>
      <c r="G59" s="49">
        <f t="shared" si="29"/>
        <v>1730</v>
      </c>
      <c r="H59" s="49">
        <f t="shared" si="29"/>
        <v>1730</v>
      </c>
      <c r="I59" s="49">
        <f t="shared" si="29"/>
        <v>0</v>
      </c>
      <c r="J59" s="49">
        <f t="shared" si="29"/>
        <v>5359</v>
      </c>
      <c r="K59" s="49">
        <f t="shared" si="29"/>
        <v>6839</v>
      </c>
      <c r="L59" s="49">
        <f t="shared" si="29"/>
        <v>1730</v>
      </c>
      <c r="M59" s="49">
        <f t="shared" si="29"/>
        <v>1730</v>
      </c>
      <c r="N59" s="49">
        <f t="shared" si="29"/>
        <v>0</v>
      </c>
      <c r="O59" s="49">
        <f t="shared" si="29"/>
        <v>5109</v>
      </c>
    </row>
    <row r="60" spans="1:15" s="17" customFormat="1" ht="18.75">
      <c r="A60" s="28" t="s">
        <v>35</v>
      </c>
      <c r="B60" s="15" t="s">
        <v>5</v>
      </c>
      <c r="C60" s="16" t="s">
        <v>4</v>
      </c>
      <c r="D60" s="16"/>
      <c r="E60" s="16"/>
      <c r="F60" s="54">
        <f aca="true" t="shared" si="30" ref="F60:O60">SUM(F61)</f>
        <v>5359</v>
      </c>
      <c r="G60" s="54">
        <f t="shared" si="30"/>
        <v>0</v>
      </c>
      <c r="H60" s="54">
        <f t="shared" si="30"/>
        <v>0</v>
      </c>
      <c r="I60" s="54">
        <f t="shared" si="30"/>
        <v>0</v>
      </c>
      <c r="J60" s="54">
        <f t="shared" si="30"/>
        <v>5359</v>
      </c>
      <c r="K60" s="54">
        <f t="shared" si="30"/>
        <v>5109</v>
      </c>
      <c r="L60" s="54">
        <f t="shared" si="30"/>
        <v>0</v>
      </c>
      <c r="M60" s="54">
        <f t="shared" si="30"/>
        <v>0</v>
      </c>
      <c r="N60" s="54">
        <f t="shared" si="30"/>
        <v>0</v>
      </c>
      <c r="O60" s="54">
        <f t="shared" si="30"/>
        <v>5109</v>
      </c>
    </row>
    <row r="61" spans="1:15" s="17" customFormat="1" ht="26.25" customHeight="1" hidden="1">
      <c r="A61" s="28" t="s">
        <v>74</v>
      </c>
      <c r="B61" s="15" t="s">
        <v>5</v>
      </c>
      <c r="C61" s="16" t="s">
        <v>4</v>
      </c>
      <c r="D61" s="16" t="s">
        <v>193</v>
      </c>
      <c r="E61" s="16"/>
      <c r="F61" s="50">
        <f aca="true" t="shared" si="31" ref="F61:O61">SUM(F62,F64,F67,F70,F73,F76)</f>
        <v>5359</v>
      </c>
      <c r="G61" s="50">
        <f t="shared" si="31"/>
        <v>0</v>
      </c>
      <c r="H61" s="50">
        <f t="shared" si="31"/>
        <v>0</v>
      </c>
      <c r="I61" s="50">
        <f t="shared" si="31"/>
        <v>0</v>
      </c>
      <c r="J61" s="50">
        <f t="shared" si="31"/>
        <v>5359</v>
      </c>
      <c r="K61" s="50">
        <f t="shared" si="31"/>
        <v>5109</v>
      </c>
      <c r="L61" s="50">
        <f t="shared" si="31"/>
        <v>0</v>
      </c>
      <c r="M61" s="50">
        <f t="shared" si="31"/>
        <v>0</v>
      </c>
      <c r="N61" s="50">
        <f t="shared" si="31"/>
        <v>0</v>
      </c>
      <c r="O61" s="50">
        <f t="shared" si="31"/>
        <v>5109</v>
      </c>
    </row>
    <row r="62" spans="1:15" s="5" customFormat="1" ht="96.75" customHeight="1" hidden="1">
      <c r="A62" s="26" t="s">
        <v>132</v>
      </c>
      <c r="B62" s="4" t="s">
        <v>5</v>
      </c>
      <c r="C62" s="9" t="s">
        <v>4</v>
      </c>
      <c r="D62" s="9" t="s">
        <v>194</v>
      </c>
      <c r="E62" s="9"/>
      <c r="F62" s="53">
        <f aca="true" t="shared" si="32" ref="F62:O62">F63</f>
        <v>0</v>
      </c>
      <c r="G62" s="53">
        <f t="shared" si="32"/>
        <v>0</v>
      </c>
      <c r="H62" s="53">
        <f t="shared" si="32"/>
        <v>0</v>
      </c>
      <c r="I62" s="53">
        <f t="shared" si="32"/>
        <v>0</v>
      </c>
      <c r="J62" s="53">
        <f t="shared" si="32"/>
        <v>0</v>
      </c>
      <c r="K62" s="53">
        <f t="shared" si="32"/>
        <v>0</v>
      </c>
      <c r="L62" s="53">
        <f t="shared" si="32"/>
        <v>0</v>
      </c>
      <c r="M62" s="53">
        <f t="shared" si="32"/>
        <v>0</v>
      </c>
      <c r="N62" s="53">
        <f t="shared" si="32"/>
        <v>0</v>
      </c>
      <c r="O62" s="53">
        <f t="shared" si="32"/>
        <v>0</v>
      </c>
    </row>
    <row r="63" spans="1:15" s="40" customFormat="1" ht="37.5" hidden="1">
      <c r="A63" s="37" t="s">
        <v>125</v>
      </c>
      <c r="B63" s="38" t="s">
        <v>5</v>
      </c>
      <c r="C63" s="39" t="s">
        <v>4</v>
      </c>
      <c r="D63" s="39" t="s">
        <v>313</v>
      </c>
      <c r="E63" s="39" t="s">
        <v>25</v>
      </c>
      <c r="F63" s="52">
        <f>SUM(G63:J63)</f>
        <v>0</v>
      </c>
      <c r="G63" s="57"/>
      <c r="H63" s="57"/>
      <c r="I63" s="57"/>
      <c r="J63" s="57"/>
      <c r="K63" s="52">
        <f>SUM(L63:O63)</f>
        <v>0</v>
      </c>
      <c r="L63" s="57"/>
      <c r="M63" s="57"/>
      <c r="N63" s="57"/>
      <c r="O63" s="57"/>
    </row>
    <row r="64" spans="1:15" s="5" customFormat="1" ht="18.75" hidden="1">
      <c r="A64" s="26" t="s">
        <v>75</v>
      </c>
      <c r="B64" s="4" t="s">
        <v>5</v>
      </c>
      <c r="C64" s="9" t="s">
        <v>4</v>
      </c>
      <c r="D64" s="9" t="s">
        <v>195</v>
      </c>
      <c r="E64" s="9"/>
      <c r="F64" s="53">
        <f>F65</f>
        <v>3324.2</v>
      </c>
      <c r="G64" s="53">
        <f aca="true" t="shared" si="33" ref="G64:L65">G65</f>
        <v>0</v>
      </c>
      <c r="H64" s="53">
        <f t="shared" si="33"/>
        <v>0</v>
      </c>
      <c r="I64" s="53">
        <f t="shared" si="33"/>
        <v>0</v>
      </c>
      <c r="J64" s="53">
        <f t="shared" si="33"/>
        <v>3324.2</v>
      </c>
      <c r="K64" s="53">
        <f>K65</f>
        <v>3074.2</v>
      </c>
      <c r="L64" s="53">
        <f t="shared" si="33"/>
        <v>0</v>
      </c>
      <c r="M64" s="53">
        <f aca="true" t="shared" si="34" ref="L64:O65">M65</f>
        <v>0</v>
      </c>
      <c r="N64" s="53">
        <f t="shared" si="34"/>
        <v>0</v>
      </c>
      <c r="O64" s="53">
        <f t="shared" si="34"/>
        <v>3074.2</v>
      </c>
    </row>
    <row r="65" spans="1:15" s="5" customFormat="1" ht="18.75" hidden="1">
      <c r="A65" s="26" t="s">
        <v>341</v>
      </c>
      <c r="B65" s="4" t="s">
        <v>5</v>
      </c>
      <c r="C65" s="9" t="s">
        <v>4</v>
      </c>
      <c r="D65" s="9" t="s">
        <v>314</v>
      </c>
      <c r="E65" s="9"/>
      <c r="F65" s="53">
        <f>F66</f>
        <v>3324.2</v>
      </c>
      <c r="G65" s="53">
        <f t="shared" si="33"/>
        <v>0</v>
      </c>
      <c r="H65" s="53">
        <f t="shared" si="33"/>
        <v>0</v>
      </c>
      <c r="I65" s="53">
        <f t="shared" si="33"/>
        <v>0</v>
      </c>
      <c r="J65" s="53">
        <f t="shared" si="33"/>
        <v>3324.2</v>
      </c>
      <c r="K65" s="53">
        <f>K66</f>
        <v>3074.2</v>
      </c>
      <c r="L65" s="53">
        <f t="shared" si="34"/>
        <v>0</v>
      </c>
      <c r="M65" s="53">
        <f t="shared" si="34"/>
        <v>0</v>
      </c>
      <c r="N65" s="53">
        <f t="shared" si="34"/>
        <v>0</v>
      </c>
      <c r="O65" s="53">
        <f t="shared" si="34"/>
        <v>3074.2</v>
      </c>
    </row>
    <row r="66" spans="1:15" s="40" customFormat="1" ht="37.5" hidden="1">
      <c r="A66" s="37" t="s">
        <v>125</v>
      </c>
      <c r="B66" s="68" t="s">
        <v>5</v>
      </c>
      <c r="C66" s="69" t="s">
        <v>4</v>
      </c>
      <c r="D66" s="69" t="s">
        <v>314</v>
      </c>
      <c r="E66" s="69" t="s">
        <v>25</v>
      </c>
      <c r="F66" s="94">
        <f>SUM(G66:J66)-H66</f>
        <v>3324.2</v>
      </c>
      <c r="G66" s="57"/>
      <c r="H66" s="57"/>
      <c r="I66" s="57"/>
      <c r="J66" s="57">
        <v>3324.2</v>
      </c>
      <c r="K66" s="94">
        <f>SUM(L66:O66)-M66</f>
        <v>3074.2</v>
      </c>
      <c r="L66" s="57"/>
      <c r="M66" s="57"/>
      <c r="N66" s="57"/>
      <c r="O66" s="57">
        <v>3074.2</v>
      </c>
    </row>
    <row r="67" spans="1:15" s="5" customFormat="1" ht="37.5" hidden="1">
      <c r="A67" s="26" t="s">
        <v>76</v>
      </c>
      <c r="B67" s="4" t="s">
        <v>5</v>
      </c>
      <c r="C67" s="9" t="s">
        <v>4</v>
      </c>
      <c r="D67" s="9" t="s">
        <v>196</v>
      </c>
      <c r="E67" s="9"/>
      <c r="F67" s="53">
        <f>F68</f>
        <v>1829.8</v>
      </c>
      <c r="G67" s="53">
        <f aca="true" t="shared" si="35" ref="G67:L68">G68</f>
        <v>0</v>
      </c>
      <c r="H67" s="53">
        <f t="shared" si="35"/>
        <v>0</v>
      </c>
      <c r="I67" s="53">
        <f t="shared" si="35"/>
        <v>0</v>
      </c>
      <c r="J67" s="53">
        <f t="shared" si="35"/>
        <v>1829.8</v>
      </c>
      <c r="K67" s="53">
        <f>K68</f>
        <v>1829.8</v>
      </c>
      <c r="L67" s="53">
        <f t="shared" si="35"/>
        <v>0</v>
      </c>
      <c r="M67" s="53">
        <f aca="true" t="shared" si="36" ref="L67:O68">M68</f>
        <v>0</v>
      </c>
      <c r="N67" s="53">
        <f t="shared" si="36"/>
        <v>0</v>
      </c>
      <c r="O67" s="53">
        <f t="shared" si="36"/>
        <v>1829.8</v>
      </c>
    </row>
    <row r="68" spans="1:15" s="5" customFormat="1" ht="37.5" hidden="1">
      <c r="A68" s="26" t="s">
        <v>342</v>
      </c>
      <c r="B68" s="73" t="s">
        <v>5</v>
      </c>
      <c r="C68" s="74" t="s">
        <v>4</v>
      </c>
      <c r="D68" s="74" t="s">
        <v>315</v>
      </c>
      <c r="E68" s="9"/>
      <c r="F68" s="53">
        <f>F69</f>
        <v>1829.8</v>
      </c>
      <c r="G68" s="53">
        <f t="shared" si="35"/>
        <v>0</v>
      </c>
      <c r="H68" s="53">
        <f t="shared" si="35"/>
        <v>0</v>
      </c>
      <c r="I68" s="53">
        <f t="shared" si="35"/>
        <v>0</v>
      </c>
      <c r="J68" s="53">
        <f t="shared" si="35"/>
        <v>1829.8</v>
      </c>
      <c r="K68" s="53">
        <f>K69</f>
        <v>1829.8</v>
      </c>
      <c r="L68" s="53">
        <f t="shared" si="36"/>
        <v>0</v>
      </c>
      <c r="M68" s="53">
        <f t="shared" si="36"/>
        <v>0</v>
      </c>
      <c r="N68" s="53">
        <f t="shared" si="36"/>
        <v>0</v>
      </c>
      <c r="O68" s="53">
        <f t="shared" si="36"/>
        <v>1829.8</v>
      </c>
    </row>
    <row r="69" spans="1:15" s="40" customFormat="1" ht="37.5" hidden="1">
      <c r="A69" s="37" t="s">
        <v>125</v>
      </c>
      <c r="B69" s="68" t="s">
        <v>5</v>
      </c>
      <c r="C69" s="69" t="s">
        <v>4</v>
      </c>
      <c r="D69" s="69" t="s">
        <v>315</v>
      </c>
      <c r="E69" s="69" t="s">
        <v>25</v>
      </c>
      <c r="F69" s="94">
        <f>SUM(G69:J69)-H69</f>
        <v>1829.8</v>
      </c>
      <c r="G69" s="57"/>
      <c r="H69" s="57"/>
      <c r="I69" s="57"/>
      <c r="J69" s="57">
        <v>1829.8</v>
      </c>
      <c r="K69" s="94">
        <f>SUM(L69:O69)-M69</f>
        <v>1829.8</v>
      </c>
      <c r="L69" s="57"/>
      <c r="M69" s="57"/>
      <c r="N69" s="57"/>
      <c r="O69" s="57">
        <v>1829.8</v>
      </c>
    </row>
    <row r="70" spans="1:15" s="5" customFormat="1" ht="18.75" hidden="1">
      <c r="A70" s="26" t="s">
        <v>77</v>
      </c>
      <c r="B70" s="4" t="s">
        <v>5</v>
      </c>
      <c r="C70" s="9" t="s">
        <v>4</v>
      </c>
      <c r="D70" s="9" t="s">
        <v>197</v>
      </c>
      <c r="E70" s="9"/>
      <c r="F70" s="53">
        <f>F71</f>
        <v>0</v>
      </c>
      <c r="G70" s="53">
        <f aca="true" t="shared" si="37" ref="G70:L71">G71</f>
        <v>0</v>
      </c>
      <c r="H70" s="53">
        <f t="shared" si="37"/>
        <v>0</v>
      </c>
      <c r="I70" s="53">
        <f t="shared" si="37"/>
        <v>0</v>
      </c>
      <c r="J70" s="53">
        <f t="shared" si="37"/>
        <v>0</v>
      </c>
      <c r="K70" s="53">
        <f>K71</f>
        <v>0</v>
      </c>
      <c r="L70" s="53">
        <f t="shared" si="37"/>
        <v>0</v>
      </c>
      <c r="M70" s="53">
        <f aca="true" t="shared" si="38" ref="L70:O71">M71</f>
        <v>0</v>
      </c>
      <c r="N70" s="53">
        <f t="shared" si="38"/>
        <v>0</v>
      </c>
      <c r="O70" s="53">
        <f t="shared" si="38"/>
        <v>0</v>
      </c>
    </row>
    <row r="71" spans="1:15" s="5" customFormat="1" ht="18.75" hidden="1">
      <c r="A71" s="26" t="s">
        <v>343</v>
      </c>
      <c r="B71" s="73" t="s">
        <v>5</v>
      </c>
      <c r="C71" s="74" t="s">
        <v>4</v>
      </c>
      <c r="D71" s="74" t="s">
        <v>316</v>
      </c>
      <c r="E71" s="9"/>
      <c r="F71" s="53">
        <f>F72</f>
        <v>0</v>
      </c>
      <c r="G71" s="53">
        <f t="shared" si="37"/>
        <v>0</v>
      </c>
      <c r="H71" s="53">
        <f t="shared" si="37"/>
        <v>0</v>
      </c>
      <c r="I71" s="53">
        <f t="shared" si="37"/>
        <v>0</v>
      </c>
      <c r="J71" s="53">
        <f t="shared" si="37"/>
        <v>0</v>
      </c>
      <c r="K71" s="53">
        <f>K72</f>
        <v>0</v>
      </c>
      <c r="L71" s="53">
        <f t="shared" si="38"/>
        <v>0</v>
      </c>
      <c r="M71" s="53">
        <f t="shared" si="38"/>
        <v>0</v>
      </c>
      <c r="N71" s="53">
        <f t="shared" si="38"/>
        <v>0</v>
      </c>
      <c r="O71" s="53">
        <f t="shared" si="38"/>
        <v>0</v>
      </c>
    </row>
    <row r="72" spans="1:15" s="40" customFormat="1" ht="37.5" hidden="1">
      <c r="A72" s="37" t="s">
        <v>125</v>
      </c>
      <c r="B72" s="68" t="s">
        <v>5</v>
      </c>
      <c r="C72" s="69" t="s">
        <v>4</v>
      </c>
      <c r="D72" s="69" t="s">
        <v>316</v>
      </c>
      <c r="E72" s="69" t="s">
        <v>25</v>
      </c>
      <c r="F72" s="52">
        <f>SUM(G72:J72)</f>
        <v>0</v>
      </c>
      <c r="G72" s="57"/>
      <c r="H72" s="57"/>
      <c r="I72" s="57"/>
      <c r="J72" s="57"/>
      <c r="K72" s="52">
        <f>SUM(L72:O72)</f>
        <v>0</v>
      </c>
      <c r="L72" s="57"/>
      <c r="M72" s="57"/>
      <c r="N72" s="57"/>
      <c r="O72" s="57"/>
    </row>
    <row r="73" spans="1:15" s="5" customFormat="1" ht="18.75" hidden="1">
      <c r="A73" s="26" t="s">
        <v>78</v>
      </c>
      <c r="B73" s="4" t="s">
        <v>5</v>
      </c>
      <c r="C73" s="9" t="s">
        <v>4</v>
      </c>
      <c r="D73" s="9" t="s">
        <v>198</v>
      </c>
      <c r="E73" s="9"/>
      <c r="F73" s="53">
        <f>F74</f>
        <v>133.7</v>
      </c>
      <c r="G73" s="53">
        <f aca="true" t="shared" si="39" ref="G73:L74">G74</f>
        <v>0</v>
      </c>
      <c r="H73" s="53">
        <f t="shared" si="39"/>
        <v>0</v>
      </c>
      <c r="I73" s="53">
        <f t="shared" si="39"/>
        <v>0</v>
      </c>
      <c r="J73" s="53">
        <f t="shared" si="39"/>
        <v>133.7</v>
      </c>
      <c r="K73" s="53">
        <f>K74</f>
        <v>133.7</v>
      </c>
      <c r="L73" s="53">
        <f t="shared" si="39"/>
        <v>0</v>
      </c>
      <c r="M73" s="53">
        <f aca="true" t="shared" si="40" ref="L73:O74">M74</f>
        <v>0</v>
      </c>
      <c r="N73" s="53">
        <f t="shared" si="40"/>
        <v>0</v>
      </c>
      <c r="O73" s="53">
        <f t="shared" si="40"/>
        <v>133.7</v>
      </c>
    </row>
    <row r="74" spans="1:15" s="5" customFormat="1" ht="18.75" hidden="1">
      <c r="A74" s="26" t="s">
        <v>344</v>
      </c>
      <c r="B74" s="73" t="s">
        <v>5</v>
      </c>
      <c r="C74" s="74" t="s">
        <v>4</v>
      </c>
      <c r="D74" s="74" t="s">
        <v>317</v>
      </c>
      <c r="E74" s="9"/>
      <c r="F74" s="53">
        <f>F75</f>
        <v>133.7</v>
      </c>
      <c r="G74" s="53">
        <f t="shared" si="39"/>
        <v>0</v>
      </c>
      <c r="H74" s="53">
        <f t="shared" si="39"/>
        <v>0</v>
      </c>
      <c r="I74" s="53">
        <f t="shared" si="39"/>
        <v>0</v>
      </c>
      <c r="J74" s="53">
        <f t="shared" si="39"/>
        <v>133.7</v>
      </c>
      <c r="K74" s="53">
        <f>K75</f>
        <v>133.7</v>
      </c>
      <c r="L74" s="53">
        <f t="shared" si="40"/>
        <v>0</v>
      </c>
      <c r="M74" s="53">
        <f t="shared" si="40"/>
        <v>0</v>
      </c>
      <c r="N74" s="53">
        <f t="shared" si="40"/>
        <v>0</v>
      </c>
      <c r="O74" s="53">
        <f t="shared" si="40"/>
        <v>133.7</v>
      </c>
    </row>
    <row r="75" spans="1:15" s="40" customFormat="1" ht="37.5" hidden="1">
      <c r="A75" s="37" t="s">
        <v>125</v>
      </c>
      <c r="B75" s="68" t="s">
        <v>5</v>
      </c>
      <c r="C75" s="69" t="s">
        <v>4</v>
      </c>
      <c r="D75" s="69" t="s">
        <v>317</v>
      </c>
      <c r="E75" s="69" t="s">
        <v>25</v>
      </c>
      <c r="F75" s="94">
        <f>SUM(G75:J75)-H75</f>
        <v>133.7</v>
      </c>
      <c r="G75" s="57"/>
      <c r="H75" s="57"/>
      <c r="I75" s="57"/>
      <c r="J75" s="57">
        <v>133.7</v>
      </c>
      <c r="K75" s="94">
        <f>SUM(L75:O75)-M75</f>
        <v>133.7</v>
      </c>
      <c r="L75" s="57"/>
      <c r="M75" s="57"/>
      <c r="N75" s="57"/>
      <c r="O75" s="57">
        <v>133.7</v>
      </c>
    </row>
    <row r="76" spans="1:15" s="5" customFormat="1" ht="37.5" hidden="1">
      <c r="A76" s="26" t="s">
        <v>79</v>
      </c>
      <c r="B76" s="4" t="s">
        <v>5</v>
      </c>
      <c r="C76" s="9" t="s">
        <v>4</v>
      </c>
      <c r="D76" s="9" t="s">
        <v>199</v>
      </c>
      <c r="E76" s="9"/>
      <c r="F76" s="53">
        <f>F77</f>
        <v>71.3</v>
      </c>
      <c r="G76" s="53">
        <f aca="true" t="shared" si="41" ref="G76:L77">G77</f>
        <v>0</v>
      </c>
      <c r="H76" s="53">
        <f t="shared" si="41"/>
        <v>0</v>
      </c>
      <c r="I76" s="53">
        <f t="shared" si="41"/>
        <v>0</v>
      </c>
      <c r="J76" s="53">
        <f t="shared" si="41"/>
        <v>71.3</v>
      </c>
      <c r="K76" s="53">
        <f>K77</f>
        <v>71.3</v>
      </c>
      <c r="L76" s="53">
        <f t="shared" si="41"/>
        <v>0</v>
      </c>
      <c r="M76" s="53">
        <f aca="true" t="shared" si="42" ref="L76:O77">M77</f>
        <v>0</v>
      </c>
      <c r="N76" s="53">
        <f t="shared" si="42"/>
        <v>0</v>
      </c>
      <c r="O76" s="53">
        <f t="shared" si="42"/>
        <v>71.3</v>
      </c>
    </row>
    <row r="77" spans="1:15" s="5" customFormat="1" ht="37.5" hidden="1">
      <c r="A77" s="26" t="s">
        <v>345</v>
      </c>
      <c r="B77" s="73" t="s">
        <v>5</v>
      </c>
      <c r="C77" s="74" t="s">
        <v>4</v>
      </c>
      <c r="D77" s="74" t="s">
        <v>318</v>
      </c>
      <c r="E77" s="9"/>
      <c r="F77" s="53">
        <f>F78</f>
        <v>71.3</v>
      </c>
      <c r="G77" s="53">
        <f t="shared" si="41"/>
        <v>0</v>
      </c>
      <c r="H77" s="53">
        <f t="shared" si="41"/>
        <v>0</v>
      </c>
      <c r="I77" s="53">
        <f t="shared" si="41"/>
        <v>0</v>
      </c>
      <c r="J77" s="53">
        <f t="shared" si="41"/>
        <v>71.3</v>
      </c>
      <c r="K77" s="53">
        <f>K78</f>
        <v>71.3</v>
      </c>
      <c r="L77" s="53">
        <f t="shared" si="42"/>
        <v>0</v>
      </c>
      <c r="M77" s="53">
        <f t="shared" si="42"/>
        <v>0</v>
      </c>
      <c r="N77" s="53">
        <f t="shared" si="42"/>
        <v>0</v>
      </c>
      <c r="O77" s="53">
        <f t="shared" si="42"/>
        <v>71.3</v>
      </c>
    </row>
    <row r="78" spans="1:15" s="40" customFormat="1" ht="18.75" hidden="1">
      <c r="A78" s="37" t="s">
        <v>123</v>
      </c>
      <c r="B78" s="68" t="s">
        <v>5</v>
      </c>
      <c r="C78" s="69" t="s">
        <v>4</v>
      </c>
      <c r="D78" s="69" t="s">
        <v>318</v>
      </c>
      <c r="E78" s="69" t="s">
        <v>6</v>
      </c>
      <c r="F78" s="94">
        <f>SUM(G78:J78)-H78</f>
        <v>71.3</v>
      </c>
      <c r="G78" s="57"/>
      <c r="H78" s="57"/>
      <c r="I78" s="57"/>
      <c r="J78" s="57">
        <v>71.3</v>
      </c>
      <c r="K78" s="94">
        <f>SUM(L78:O78)-M78</f>
        <v>71.3</v>
      </c>
      <c r="L78" s="57"/>
      <c r="M78" s="57"/>
      <c r="N78" s="57"/>
      <c r="O78" s="57">
        <v>71.3</v>
      </c>
    </row>
    <row r="79" spans="1:15" s="5" customFormat="1" ht="18.75">
      <c r="A79" s="28" t="s">
        <v>370</v>
      </c>
      <c r="B79" s="15" t="s">
        <v>5</v>
      </c>
      <c r="C79" s="16" t="s">
        <v>15</v>
      </c>
      <c r="D79" s="16"/>
      <c r="E79" s="16"/>
      <c r="F79" s="54">
        <f aca="true" t="shared" si="43" ref="F79:O79">SUM(F80)</f>
        <v>1730</v>
      </c>
      <c r="G79" s="54">
        <f t="shared" si="43"/>
        <v>1730</v>
      </c>
      <c r="H79" s="54">
        <f t="shared" si="43"/>
        <v>1730</v>
      </c>
      <c r="I79" s="54">
        <f t="shared" si="43"/>
        <v>0</v>
      </c>
      <c r="J79" s="54">
        <f t="shared" si="43"/>
        <v>0</v>
      </c>
      <c r="K79" s="54">
        <f t="shared" si="43"/>
        <v>1730</v>
      </c>
      <c r="L79" s="54">
        <f t="shared" si="43"/>
        <v>1730</v>
      </c>
      <c r="M79" s="54">
        <f t="shared" si="43"/>
        <v>1730</v>
      </c>
      <c r="N79" s="54">
        <f t="shared" si="43"/>
        <v>0</v>
      </c>
      <c r="O79" s="54">
        <f t="shared" si="43"/>
        <v>0</v>
      </c>
    </row>
    <row r="80" spans="1:15" s="5" customFormat="1" ht="18.75" hidden="1">
      <c r="A80" s="28" t="s">
        <v>133</v>
      </c>
      <c r="B80" s="15" t="s">
        <v>5</v>
      </c>
      <c r="C80" s="16" t="s">
        <v>15</v>
      </c>
      <c r="D80" s="16" t="s">
        <v>372</v>
      </c>
      <c r="E80" s="16"/>
      <c r="F80" s="50">
        <f>F81</f>
        <v>1730</v>
      </c>
      <c r="G80" s="50">
        <f aca="true" t="shared" si="44" ref="G80:L81">G81</f>
        <v>1730</v>
      </c>
      <c r="H80" s="50">
        <f t="shared" si="44"/>
        <v>1730</v>
      </c>
      <c r="I80" s="50">
        <f t="shared" si="44"/>
        <v>0</v>
      </c>
      <c r="J80" s="50">
        <f t="shared" si="44"/>
        <v>0</v>
      </c>
      <c r="K80" s="50">
        <f>K81</f>
        <v>1730</v>
      </c>
      <c r="L80" s="50">
        <f t="shared" si="44"/>
        <v>1730</v>
      </c>
      <c r="M80" s="50">
        <f aca="true" t="shared" si="45" ref="L80:O81">M81</f>
        <v>1730</v>
      </c>
      <c r="N80" s="50">
        <f t="shared" si="45"/>
        <v>0</v>
      </c>
      <c r="O80" s="50">
        <f t="shared" si="45"/>
        <v>0</v>
      </c>
    </row>
    <row r="81" spans="1:15" s="5" customFormat="1" ht="37.5" hidden="1">
      <c r="A81" s="28" t="s">
        <v>371</v>
      </c>
      <c r="B81" s="4" t="s">
        <v>5</v>
      </c>
      <c r="C81" s="9" t="s">
        <v>15</v>
      </c>
      <c r="D81" s="9" t="s">
        <v>325</v>
      </c>
      <c r="E81" s="9"/>
      <c r="F81" s="53">
        <f>F82</f>
        <v>1730</v>
      </c>
      <c r="G81" s="53">
        <f t="shared" si="44"/>
        <v>1730</v>
      </c>
      <c r="H81" s="53">
        <f t="shared" si="44"/>
        <v>1730</v>
      </c>
      <c r="I81" s="53">
        <f t="shared" si="44"/>
        <v>0</v>
      </c>
      <c r="J81" s="53">
        <f t="shared" si="44"/>
        <v>0</v>
      </c>
      <c r="K81" s="53">
        <f>K82</f>
        <v>1730</v>
      </c>
      <c r="L81" s="53">
        <f t="shared" si="45"/>
        <v>1730</v>
      </c>
      <c r="M81" s="53">
        <f t="shared" si="45"/>
        <v>1730</v>
      </c>
      <c r="N81" s="53">
        <f t="shared" si="45"/>
        <v>0</v>
      </c>
      <c r="O81" s="53">
        <f t="shared" si="45"/>
        <v>0</v>
      </c>
    </row>
    <row r="82" spans="1:15" s="40" customFormat="1" ht="18.75" hidden="1">
      <c r="A82" s="37" t="s">
        <v>162</v>
      </c>
      <c r="B82" s="38" t="s">
        <v>5</v>
      </c>
      <c r="C82" s="39" t="s">
        <v>15</v>
      </c>
      <c r="D82" s="70" t="s">
        <v>325</v>
      </c>
      <c r="E82" s="39" t="s">
        <v>161</v>
      </c>
      <c r="F82" s="94">
        <f>SUM(G82:J82)-H82</f>
        <v>1730</v>
      </c>
      <c r="G82" s="57">
        <v>1730</v>
      </c>
      <c r="H82" s="57">
        <v>1730</v>
      </c>
      <c r="I82" s="57"/>
      <c r="J82" s="57"/>
      <c r="K82" s="94">
        <f>SUM(L82:O82)-M82</f>
        <v>1730</v>
      </c>
      <c r="L82" s="57">
        <v>1730</v>
      </c>
      <c r="M82" s="57">
        <v>1730</v>
      </c>
      <c r="N82" s="57"/>
      <c r="O82" s="57"/>
    </row>
    <row r="83" spans="1:15" s="8" customFormat="1" ht="18.75">
      <c r="A83" s="27" t="s">
        <v>36</v>
      </c>
      <c r="B83" s="6" t="s">
        <v>7</v>
      </c>
      <c r="C83" s="7" t="s">
        <v>18</v>
      </c>
      <c r="D83" s="7"/>
      <c r="E83" s="7"/>
      <c r="F83" s="49">
        <f aca="true" t="shared" si="46" ref="F83:O83">SUM(F84,F90,F97)</f>
        <v>69181.6</v>
      </c>
      <c r="G83" s="49">
        <f t="shared" si="46"/>
        <v>69181.6</v>
      </c>
      <c r="H83" s="49">
        <f t="shared" si="46"/>
        <v>46899.9</v>
      </c>
      <c r="I83" s="49">
        <f t="shared" si="46"/>
        <v>0</v>
      </c>
      <c r="J83" s="49">
        <f t="shared" si="46"/>
        <v>0</v>
      </c>
      <c r="K83" s="49">
        <f t="shared" si="46"/>
        <v>57017.600000000006</v>
      </c>
      <c r="L83" s="49">
        <f t="shared" si="46"/>
        <v>57017.600000000006</v>
      </c>
      <c r="M83" s="49">
        <f t="shared" si="46"/>
        <v>46874.9</v>
      </c>
      <c r="N83" s="49">
        <f t="shared" si="46"/>
        <v>0</v>
      </c>
      <c r="O83" s="49">
        <f t="shared" si="46"/>
        <v>0</v>
      </c>
    </row>
    <row r="84" spans="1:15" s="17" customFormat="1" ht="18.75">
      <c r="A84" s="28" t="s">
        <v>143</v>
      </c>
      <c r="B84" s="15" t="s">
        <v>7</v>
      </c>
      <c r="C84" s="16" t="s">
        <v>9</v>
      </c>
      <c r="D84" s="16"/>
      <c r="E84" s="16"/>
      <c r="F84" s="54">
        <f aca="true" t="shared" si="47" ref="F84:O84">F85</f>
        <v>12720</v>
      </c>
      <c r="G84" s="54">
        <f t="shared" si="47"/>
        <v>12720</v>
      </c>
      <c r="H84" s="54">
        <f t="shared" si="47"/>
        <v>12220</v>
      </c>
      <c r="I84" s="54">
        <f t="shared" si="47"/>
        <v>0</v>
      </c>
      <c r="J84" s="54">
        <f t="shared" si="47"/>
        <v>0</v>
      </c>
      <c r="K84" s="54">
        <f t="shared" si="47"/>
        <v>12345</v>
      </c>
      <c r="L84" s="54">
        <f t="shared" si="47"/>
        <v>12345</v>
      </c>
      <c r="M84" s="54">
        <f t="shared" si="47"/>
        <v>12195</v>
      </c>
      <c r="N84" s="54">
        <f t="shared" si="47"/>
        <v>0</v>
      </c>
      <c r="O84" s="54">
        <f t="shared" si="47"/>
        <v>0</v>
      </c>
    </row>
    <row r="85" spans="1:15" s="17" customFormat="1" ht="18.75" hidden="1">
      <c r="A85" s="28" t="s">
        <v>144</v>
      </c>
      <c r="B85" s="15" t="s">
        <v>7</v>
      </c>
      <c r="C85" s="16" t="s">
        <v>9</v>
      </c>
      <c r="D85" s="16" t="s">
        <v>200</v>
      </c>
      <c r="E85" s="16"/>
      <c r="F85" s="50">
        <f aca="true" t="shared" si="48" ref="F85:O85">F87</f>
        <v>12720</v>
      </c>
      <c r="G85" s="50">
        <f t="shared" si="48"/>
        <v>12720</v>
      </c>
      <c r="H85" s="50">
        <f t="shared" si="48"/>
        <v>12220</v>
      </c>
      <c r="I85" s="50">
        <f t="shared" si="48"/>
        <v>0</v>
      </c>
      <c r="J85" s="50">
        <f t="shared" si="48"/>
        <v>0</v>
      </c>
      <c r="K85" s="50">
        <f t="shared" si="48"/>
        <v>12345</v>
      </c>
      <c r="L85" s="50">
        <f t="shared" si="48"/>
        <v>12345</v>
      </c>
      <c r="M85" s="50">
        <f t="shared" si="48"/>
        <v>12195</v>
      </c>
      <c r="N85" s="50">
        <f t="shared" si="48"/>
        <v>0</v>
      </c>
      <c r="O85" s="50">
        <f t="shared" si="48"/>
        <v>0</v>
      </c>
    </row>
    <row r="86" spans="1:15" s="13" customFormat="1" ht="75" hidden="1">
      <c r="A86" s="29" t="s">
        <v>145</v>
      </c>
      <c r="B86" s="11" t="s">
        <v>7</v>
      </c>
      <c r="C86" s="12" t="s">
        <v>9</v>
      </c>
      <c r="D86" s="12" t="s">
        <v>201</v>
      </c>
      <c r="E86" s="12"/>
      <c r="F86" s="53">
        <f aca="true" t="shared" si="49" ref="F86:O86">F87</f>
        <v>12720</v>
      </c>
      <c r="G86" s="53">
        <f t="shared" si="49"/>
        <v>12720</v>
      </c>
      <c r="H86" s="53">
        <f t="shared" si="49"/>
        <v>12220</v>
      </c>
      <c r="I86" s="53">
        <f t="shared" si="49"/>
        <v>0</v>
      </c>
      <c r="J86" s="53">
        <f t="shared" si="49"/>
        <v>0</v>
      </c>
      <c r="K86" s="53">
        <f t="shared" si="49"/>
        <v>12345</v>
      </c>
      <c r="L86" s="53">
        <f t="shared" si="49"/>
        <v>12345</v>
      </c>
      <c r="M86" s="53">
        <f t="shared" si="49"/>
        <v>12195</v>
      </c>
      <c r="N86" s="53">
        <f t="shared" si="49"/>
        <v>0</v>
      </c>
      <c r="O86" s="53">
        <f t="shared" si="49"/>
        <v>0</v>
      </c>
    </row>
    <row r="87" spans="1:15" s="13" customFormat="1" ht="84" customHeight="1" hidden="1">
      <c r="A87" s="29" t="s">
        <v>374</v>
      </c>
      <c r="B87" s="11" t="s">
        <v>7</v>
      </c>
      <c r="C87" s="12" t="s">
        <v>9</v>
      </c>
      <c r="D87" s="12" t="s">
        <v>201</v>
      </c>
      <c r="E87" s="12"/>
      <c r="F87" s="53">
        <f aca="true" t="shared" si="50" ref="F87:O87">SUM(F88:F89)</f>
        <v>12720</v>
      </c>
      <c r="G87" s="53">
        <f t="shared" si="50"/>
        <v>12720</v>
      </c>
      <c r="H87" s="53">
        <f t="shared" si="50"/>
        <v>12220</v>
      </c>
      <c r="I87" s="53">
        <f t="shared" si="50"/>
        <v>0</v>
      </c>
      <c r="J87" s="53">
        <f t="shared" si="50"/>
        <v>0</v>
      </c>
      <c r="K87" s="53">
        <f t="shared" si="50"/>
        <v>12345</v>
      </c>
      <c r="L87" s="53">
        <f t="shared" si="50"/>
        <v>12345</v>
      </c>
      <c r="M87" s="53">
        <f t="shared" si="50"/>
        <v>12195</v>
      </c>
      <c r="N87" s="53">
        <f t="shared" si="50"/>
        <v>0</v>
      </c>
      <c r="O87" s="53">
        <f t="shared" si="50"/>
        <v>0</v>
      </c>
    </row>
    <row r="88" spans="1:15" s="40" customFormat="1" ht="21.75" customHeight="1" hidden="1">
      <c r="A88" s="37" t="s">
        <v>164</v>
      </c>
      <c r="B88" s="38" t="s">
        <v>7</v>
      </c>
      <c r="C88" s="39" t="s">
        <v>9</v>
      </c>
      <c r="D88" s="70" t="s">
        <v>375</v>
      </c>
      <c r="E88" s="39" t="s">
        <v>23</v>
      </c>
      <c r="F88" s="94">
        <f>SUM(G88:J88)-H88</f>
        <v>12220</v>
      </c>
      <c r="G88" s="55">
        <v>12220</v>
      </c>
      <c r="H88" s="55">
        <v>12220</v>
      </c>
      <c r="I88" s="55"/>
      <c r="J88" s="55"/>
      <c r="K88" s="94">
        <f>SUM(L88:O88)-M88</f>
        <v>12195</v>
      </c>
      <c r="L88" s="55">
        <v>12195</v>
      </c>
      <c r="M88" s="55">
        <v>12195</v>
      </c>
      <c r="N88" s="55"/>
      <c r="O88" s="55"/>
    </row>
    <row r="89" spans="1:15" s="40" customFormat="1" ht="21.75" customHeight="1" hidden="1">
      <c r="A89" s="37" t="s">
        <v>164</v>
      </c>
      <c r="B89" s="38" t="s">
        <v>7</v>
      </c>
      <c r="C89" s="39" t="s">
        <v>9</v>
      </c>
      <c r="D89" s="39" t="s">
        <v>201</v>
      </c>
      <c r="E89" s="39" t="s">
        <v>23</v>
      </c>
      <c r="F89" s="94">
        <f>SUM(G89:J89)-H89</f>
        <v>500</v>
      </c>
      <c r="G89" s="55">
        <v>500</v>
      </c>
      <c r="H89" s="55"/>
      <c r="I89" s="55"/>
      <c r="J89" s="55"/>
      <c r="K89" s="94">
        <f>SUM(L89:O89)-M89</f>
        <v>150</v>
      </c>
      <c r="L89" s="55">
        <v>150</v>
      </c>
      <c r="M89" s="55"/>
      <c r="N89" s="55"/>
      <c r="O89" s="55"/>
    </row>
    <row r="90" spans="1:15" s="17" customFormat="1" ht="18.75">
      <c r="A90" s="28" t="s">
        <v>37</v>
      </c>
      <c r="B90" s="15" t="s">
        <v>7</v>
      </c>
      <c r="C90" s="16" t="s">
        <v>12</v>
      </c>
      <c r="D90" s="16"/>
      <c r="E90" s="16"/>
      <c r="F90" s="50">
        <f aca="true" t="shared" si="51" ref="F90:O90">SUM(F91)</f>
        <v>34679.9</v>
      </c>
      <c r="G90" s="50">
        <f t="shared" si="51"/>
        <v>34679.9</v>
      </c>
      <c r="H90" s="50">
        <f t="shared" si="51"/>
        <v>34679.9</v>
      </c>
      <c r="I90" s="50">
        <f t="shared" si="51"/>
        <v>0</v>
      </c>
      <c r="J90" s="50">
        <f t="shared" si="51"/>
        <v>0</v>
      </c>
      <c r="K90" s="50">
        <f t="shared" si="51"/>
        <v>34679.9</v>
      </c>
      <c r="L90" s="50">
        <f t="shared" si="51"/>
        <v>34679.9</v>
      </c>
      <c r="M90" s="50">
        <f t="shared" si="51"/>
        <v>34679.9</v>
      </c>
      <c r="N90" s="50">
        <f t="shared" si="51"/>
        <v>0</v>
      </c>
      <c r="O90" s="50">
        <f t="shared" si="51"/>
        <v>0</v>
      </c>
    </row>
    <row r="91" spans="1:15" s="17" customFormat="1" ht="18.75" hidden="1">
      <c r="A91" s="28" t="s">
        <v>37</v>
      </c>
      <c r="B91" s="15" t="s">
        <v>7</v>
      </c>
      <c r="C91" s="16" t="s">
        <v>12</v>
      </c>
      <c r="D91" s="16" t="s">
        <v>202</v>
      </c>
      <c r="E91" s="16"/>
      <c r="F91" s="50">
        <f aca="true" t="shared" si="52" ref="F91:O91">F92</f>
        <v>34679.9</v>
      </c>
      <c r="G91" s="50">
        <f t="shared" si="52"/>
        <v>34679.9</v>
      </c>
      <c r="H91" s="50">
        <f t="shared" si="52"/>
        <v>34679.9</v>
      </c>
      <c r="I91" s="50">
        <f t="shared" si="52"/>
        <v>0</v>
      </c>
      <c r="J91" s="50">
        <f t="shared" si="52"/>
        <v>0</v>
      </c>
      <c r="K91" s="50">
        <f t="shared" si="52"/>
        <v>34679.9</v>
      </c>
      <c r="L91" s="50">
        <f t="shared" si="52"/>
        <v>34679.9</v>
      </c>
      <c r="M91" s="50">
        <f t="shared" si="52"/>
        <v>34679.9</v>
      </c>
      <c r="N91" s="50">
        <f t="shared" si="52"/>
        <v>0</v>
      </c>
      <c r="O91" s="50">
        <f t="shared" si="52"/>
        <v>0</v>
      </c>
    </row>
    <row r="92" spans="1:15" s="17" customFormat="1" ht="18.75" hidden="1">
      <c r="A92" s="28" t="s">
        <v>82</v>
      </c>
      <c r="B92" s="15" t="s">
        <v>7</v>
      </c>
      <c r="C92" s="16" t="s">
        <v>12</v>
      </c>
      <c r="D92" s="16" t="s">
        <v>203</v>
      </c>
      <c r="E92" s="16"/>
      <c r="F92" s="50">
        <f aca="true" t="shared" si="53" ref="F92:O92">SUM(F93,F95)</f>
        <v>34679.9</v>
      </c>
      <c r="G92" s="50">
        <f t="shared" si="53"/>
        <v>34679.9</v>
      </c>
      <c r="H92" s="50">
        <f t="shared" si="53"/>
        <v>34679.9</v>
      </c>
      <c r="I92" s="50">
        <f t="shared" si="53"/>
        <v>0</v>
      </c>
      <c r="J92" s="50">
        <f t="shared" si="53"/>
        <v>0</v>
      </c>
      <c r="K92" s="50">
        <f t="shared" si="53"/>
        <v>34679.9</v>
      </c>
      <c r="L92" s="50">
        <f t="shared" si="53"/>
        <v>34679.9</v>
      </c>
      <c r="M92" s="50">
        <f t="shared" si="53"/>
        <v>34679.9</v>
      </c>
      <c r="N92" s="50">
        <f t="shared" si="53"/>
        <v>0</v>
      </c>
      <c r="O92" s="50">
        <f t="shared" si="53"/>
        <v>0</v>
      </c>
    </row>
    <row r="93" spans="1:15" s="5" customFormat="1" ht="56.25" hidden="1">
      <c r="A93" s="26" t="s">
        <v>81</v>
      </c>
      <c r="B93" s="4" t="s">
        <v>7</v>
      </c>
      <c r="C93" s="9" t="s">
        <v>12</v>
      </c>
      <c r="D93" s="9" t="s">
        <v>204</v>
      </c>
      <c r="E93" s="9"/>
      <c r="F93" s="51">
        <f aca="true" t="shared" si="54" ref="F93:O93">F94</f>
        <v>34679.9</v>
      </c>
      <c r="G93" s="51">
        <f t="shared" si="54"/>
        <v>34679.9</v>
      </c>
      <c r="H93" s="51">
        <f t="shared" si="54"/>
        <v>34679.9</v>
      </c>
      <c r="I93" s="51">
        <f t="shared" si="54"/>
        <v>0</v>
      </c>
      <c r="J93" s="51">
        <f t="shared" si="54"/>
        <v>0</v>
      </c>
      <c r="K93" s="51">
        <f t="shared" si="54"/>
        <v>34679.9</v>
      </c>
      <c r="L93" s="51">
        <f t="shared" si="54"/>
        <v>34679.9</v>
      </c>
      <c r="M93" s="51">
        <f t="shared" si="54"/>
        <v>34679.9</v>
      </c>
      <c r="N93" s="51">
        <f t="shared" si="54"/>
        <v>0</v>
      </c>
      <c r="O93" s="51">
        <f t="shared" si="54"/>
        <v>0</v>
      </c>
    </row>
    <row r="94" spans="1:15" s="40" customFormat="1" ht="18.75" hidden="1">
      <c r="A94" s="37" t="s">
        <v>122</v>
      </c>
      <c r="B94" s="38" t="s">
        <v>7</v>
      </c>
      <c r="C94" s="39" t="s">
        <v>12</v>
      </c>
      <c r="D94" s="70" t="s">
        <v>204</v>
      </c>
      <c r="E94" s="39" t="s">
        <v>24</v>
      </c>
      <c r="F94" s="94">
        <f>SUM(G94:J94)-H94</f>
        <v>34679.9</v>
      </c>
      <c r="G94" s="57">
        <v>34679.9</v>
      </c>
      <c r="H94" s="57">
        <v>34679.9</v>
      </c>
      <c r="I94" s="57"/>
      <c r="J94" s="57"/>
      <c r="K94" s="94">
        <f>SUM(L94:O94)-M94</f>
        <v>34679.9</v>
      </c>
      <c r="L94" s="57">
        <v>34679.9</v>
      </c>
      <c r="M94" s="57">
        <v>34679.9</v>
      </c>
      <c r="N94" s="57"/>
      <c r="O94" s="57"/>
    </row>
    <row r="95" spans="1:15" s="5" customFormat="1" ht="23.25" customHeight="1" hidden="1">
      <c r="A95" s="26" t="s">
        <v>83</v>
      </c>
      <c r="B95" s="4" t="s">
        <v>7</v>
      </c>
      <c r="C95" s="9" t="s">
        <v>12</v>
      </c>
      <c r="D95" s="9" t="s">
        <v>205</v>
      </c>
      <c r="E95" s="9"/>
      <c r="F95" s="53">
        <f aca="true" t="shared" si="55" ref="F95:O95">F96</f>
        <v>0</v>
      </c>
      <c r="G95" s="53">
        <f t="shared" si="55"/>
        <v>0</v>
      </c>
      <c r="H95" s="53">
        <f t="shared" si="55"/>
        <v>0</v>
      </c>
      <c r="I95" s="53">
        <f t="shared" si="55"/>
        <v>0</v>
      </c>
      <c r="J95" s="53">
        <f t="shared" si="55"/>
        <v>0</v>
      </c>
      <c r="K95" s="53">
        <f t="shared" si="55"/>
        <v>0</v>
      </c>
      <c r="L95" s="53">
        <f t="shared" si="55"/>
        <v>0</v>
      </c>
      <c r="M95" s="53">
        <f t="shared" si="55"/>
        <v>0</v>
      </c>
      <c r="N95" s="53">
        <f t="shared" si="55"/>
        <v>0</v>
      </c>
      <c r="O95" s="53">
        <f t="shared" si="55"/>
        <v>0</v>
      </c>
    </row>
    <row r="96" spans="1:15" s="40" customFormat="1" ht="18.75" hidden="1">
      <c r="A96" s="37" t="s">
        <v>126</v>
      </c>
      <c r="B96" s="38" t="s">
        <v>7</v>
      </c>
      <c r="C96" s="39" t="s">
        <v>12</v>
      </c>
      <c r="D96" s="39" t="s">
        <v>205</v>
      </c>
      <c r="E96" s="39" t="s">
        <v>26</v>
      </c>
      <c r="F96" s="52">
        <f>SUM(G96:J96)</f>
        <v>0</v>
      </c>
      <c r="G96" s="57"/>
      <c r="H96" s="57"/>
      <c r="I96" s="57"/>
      <c r="J96" s="57"/>
      <c r="K96" s="52">
        <f>SUM(L96:O96)</f>
        <v>0</v>
      </c>
      <c r="L96" s="57"/>
      <c r="M96" s="57"/>
      <c r="N96" s="57"/>
      <c r="O96" s="57"/>
    </row>
    <row r="97" spans="1:15" s="17" customFormat="1" ht="24.75" customHeight="1">
      <c r="A97" s="28" t="s">
        <v>38</v>
      </c>
      <c r="B97" s="15" t="s">
        <v>7</v>
      </c>
      <c r="C97" s="16" t="s">
        <v>11</v>
      </c>
      <c r="D97" s="16"/>
      <c r="E97" s="16"/>
      <c r="F97" s="50">
        <f aca="true" t="shared" si="56" ref="F97:O97">SUM(F98,F101,F103)</f>
        <v>21781.7</v>
      </c>
      <c r="G97" s="50">
        <f t="shared" si="56"/>
        <v>21781.7</v>
      </c>
      <c r="H97" s="50">
        <f t="shared" si="56"/>
        <v>0</v>
      </c>
      <c r="I97" s="50">
        <f t="shared" si="56"/>
        <v>0</v>
      </c>
      <c r="J97" s="50">
        <f t="shared" si="56"/>
        <v>0</v>
      </c>
      <c r="K97" s="50">
        <f t="shared" si="56"/>
        <v>9992.7</v>
      </c>
      <c r="L97" s="50">
        <f t="shared" si="56"/>
        <v>9992.7</v>
      </c>
      <c r="M97" s="50">
        <f t="shared" si="56"/>
        <v>0</v>
      </c>
      <c r="N97" s="50">
        <f t="shared" si="56"/>
        <v>0</v>
      </c>
      <c r="O97" s="50">
        <f t="shared" si="56"/>
        <v>0</v>
      </c>
    </row>
    <row r="98" spans="1:15" s="17" customFormat="1" ht="59.25" customHeight="1" hidden="1">
      <c r="A98" s="28" t="s">
        <v>146</v>
      </c>
      <c r="B98" s="15" t="s">
        <v>7</v>
      </c>
      <c r="C98" s="16" t="s">
        <v>11</v>
      </c>
      <c r="D98" s="16" t="s">
        <v>176</v>
      </c>
      <c r="E98" s="16"/>
      <c r="F98" s="50">
        <f aca="true" t="shared" si="57" ref="F98:K99">F99</f>
        <v>6281</v>
      </c>
      <c r="G98" s="50">
        <f t="shared" si="57"/>
        <v>6281</v>
      </c>
      <c r="H98" s="50">
        <f t="shared" si="57"/>
        <v>0</v>
      </c>
      <c r="I98" s="50">
        <f t="shared" si="57"/>
        <v>0</v>
      </c>
      <c r="J98" s="50">
        <f t="shared" si="57"/>
        <v>0</v>
      </c>
      <c r="K98" s="50">
        <f t="shared" si="57"/>
        <v>5577.4</v>
      </c>
      <c r="L98" s="50">
        <f aca="true" t="shared" si="58" ref="L98:O99">L99</f>
        <v>5577.4</v>
      </c>
      <c r="M98" s="50">
        <f t="shared" si="58"/>
        <v>0</v>
      </c>
      <c r="N98" s="50">
        <f t="shared" si="58"/>
        <v>0</v>
      </c>
      <c r="O98" s="50">
        <f t="shared" si="58"/>
        <v>0</v>
      </c>
    </row>
    <row r="99" spans="1:15" s="5" customFormat="1" ht="18" customHeight="1" hidden="1">
      <c r="A99" s="26" t="s">
        <v>60</v>
      </c>
      <c r="B99" s="4" t="s">
        <v>7</v>
      </c>
      <c r="C99" s="9" t="s">
        <v>11</v>
      </c>
      <c r="D99" s="9" t="s">
        <v>178</v>
      </c>
      <c r="E99" s="9"/>
      <c r="F99" s="53">
        <f t="shared" si="57"/>
        <v>6281</v>
      </c>
      <c r="G99" s="53">
        <f t="shared" si="57"/>
        <v>6281</v>
      </c>
      <c r="H99" s="53">
        <f t="shared" si="57"/>
        <v>0</v>
      </c>
      <c r="I99" s="53">
        <f t="shared" si="57"/>
        <v>0</v>
      </c>
      <c r="J99" s="53">
        <f t="shared" si="57"/>
        <v>0</v>
      </c>
      <c r="K99" s="53">
        <f>K100</f>
        <v>5577.4</v>
      </c>
      <c r="L99" s="53">
        <f t="shared" si="58"/>
        <v>5577.4</v>
      </c>
      <c r="M99" s="53">
        <f t="shared" si="58"/>
        <v>0</v>
      </c>
      <c r="N99" s="53">
        <f t="shared" si="58"/>
        <v>0</v>
      </c>
      <c r="O99" s="53">
        <f t="shared" si="58"/>
        <v>0</v>
      </c>
    </row>
    <row r="100" spans="1:15" s="40" customFormat="1" ht="18.75" hidden="1">
      <c r="A100" s="37" t="s">
        <v>127</v>
      </c>
      <c r="B100" s="38" t="s">
        <v>7</v>
      </c>
      <c r="C100" s="39" t="s">
        <v>11</v>
      </c>
      <c r="D100" s="39" t="s">
        <v>178</v>
      </c>
      <c r="E100" s="39" t="s">
        <v>20</v>
      </c>
      <c r="F100" s="94">
        <f>SUM(G100:J100)-H100</f>
        <v>6281</v>
      </c>
      <c r="G100" s="57">
        <v>6281</v>
      </c>
      <c r="H100" s="57"/>
      <c r="I100" s="57"/>
      <c r="J100" s="57"/>
      <c r="K100" s="94">
        <f>SUM(L100:O100)-M100</f>
        <v>5577.4</v>
      </c>
      <c r="L100" s="57">
        <v>5577.4</v>
      </c>
      <c r="M100" s="57"/>
      <c r="N100" s="57"/>
      <c r="O100" s="57"/>
    </row>
    <row r="101" spans="1:15" s="17" customFormat="1" ht="37.5" hidden="1">
      <c r="A101" s="28" t="s">
        <v>84</v>
      </c>
      <c r="B101" s="15" t="s">
        <v>7</v>
      </c>
      <c r="C101" s="16" t="s">
        <v>11</v>
      </c>
      <c r="D101" s="16" t="s">
        <v>206</v>
      </c>
      <c r="E101" s="16"/>
      <c r="F101" s="50">
        <f aca="true" t="shared" si="59" ref="F101:O101">F102</f>
        <v>15400.7</v>
      </c>
      <c r="G101" s="50">
        <f t="shared" si="59"/>
        <v>15400.7</v>
      </c>
      <c r="H101" s="50">
        <f t="shared" si="59"/>
        <v>0</v>
      </c>
      <c r="I101" s="50">
        <f t="shared" si="59"/>
        <v>0</v>
      </c>
      <c r="J101" s="50">
        <f t="shared" si="59"/>
        <v>0</v>
      </c>
      <c r="K101" s="50">
        <f t="shared" si="59"/>
        <v>4315.3</v>
      </c>
      <c r="L101" s="50">
        <f t="shared" si="59"/>
        <v>4315.3</v>
      </c>
      <c r="M101" s="50">
        <f t="shared" si="59"/>
        <v>0</v>
      </c>
      <c r="N101" s="50">
        <f t="shared" si="59"/>
        <v>0</v>
      </c>
      <c r="O101" s="50">
        <f t="shared" si="59"/>
        <v>0</v>
      </c>
    </row>
    <row r="102" spans="1:15" s="40" customFormat="1" ht="18.75" hidden="1">
      <c r="A102" s="37" t="s">
        <v>127</v>
      </c>
      <c r="B102" s="38" t="s">
        <v>7</v>
      </c>
      <c r="C102" s="39" t="s">
        <v>11</v>
      </c>
      <c r="D102" s="39" t="s">
        <v>206</v>
      </c>
      <c r="E102" s="39" t="s">
        <v>20</v>
      </c>
      <c r="F102" s="94">
        <f>SUM(G102:J102)-H102</f>
        <v>15400.7</v>
      </c>
      <c r="G102" s="57">
        <v>15400.7</v>
      </c>
      <c r="H102" s="57"/>
      <c r="I102" s="57"/>
      <c r="J102" s="57"/>
      <c r="K102" s="94">
        <f>SUM(L102:O102)-M102</f>
        <v>4315.3</v>
      </c>
      <c r="L102" s="57">
        <v>4315.3</v>
      </c>
      <c r="M102" s="57"/>
      <c r="N102" s="57"/>
      <c r="O102" s="57"/>
    </row>
    <row r="103" spans="1:15" s="17" customFormat="1" ht="37.5" hidden="1">
      <c r="A103" s="28" t="s">
        <v>165</v>
      </c>
      <c r="B103" s="15" t="s">
        <v>7</v>
      </c>
      <c r="C103" s="16" t="s">
        <v>11</v>
      </c>
      <c r="D103" s="16" t="s">
        <v>207</v>
      </c>
      <c r="E103" s="16"/>
      <c r="F103" s="50">
        <f aca="true" t="shared" si="60" ref="F103:K104">F104</f>
        <v>100</v>
      </c>
      <c r="G103" s="50">
        <f t="shared" si="60"/>
        <v>100</v>
      </c>
      <c r="H103" s="50">
        <f t="shared" si="60"/>
        <v>0</v>
      </c>
      <c r="I103" s="50">
        <f t="shared" si="60"/>
        <v>0</v>
      </c>
      <c r="J103" s="50">
        <f t="shared" si="60"/>
        <v>0</v>
      </c>
      <c r="K103" s="50">
        <f t="shared" si="60"/>
        <v>100</v>
      </c>
      <c r="L103" s="50">
        <f aca="true" t="shared" si="61" ref="L103:O104">L104</f>
        <v>100</v>
      </c>
      <c r="M103" s="50">
        <f t="shared" si="61"/>
        <v>0</v>
      </c>
      <c r="N103" s="50">
        <f t="shared" si="61"/>
        <v>0</v>
      </c>
      <c r="O103" s="50">
        <f t="shared" si="61"/>
        <v>0</v>
      </c>
    </row>
    <row r="104" spans="1:15" s="5" customFormat="1" ht="26.25" customHeight="1" hidden="1">
      <c r="A104" s="26" t="s">
        <v>142</v>
      </c>
      <c r="B104" s="4" t="s">
        <v>7</v>
      </c>
      <c r="C104" s="9" t="s">
        <v>11</v>
      </c>
      <c r="D104" s="9" t="s">
        <v>208</v>
      </c>
      <c r="E104" s="9"/>
      <c r="F104" s="53">
        <f t="shared" si="60"/>
        <v>100</v>
      </c>
      <c r="G104" s="53">
        <f t="shared" si="60"/>
        <v>100</v>
      </c>
      <c r="H104" s="53">
        <f t="shared" si="60"/>
        <v>0</v>
      </c>
      <c r="I104" s="53">
        <f t="shared" si="60"/>
        <v>0</v>
      </c>
      <c r="J104" s="53">
        <f t="shared" si="60"/>
        <v>0</v>
      </c>
      <c r="K104" s="53">
        <f>K105</f>
        <v>100</v>
      </c>
      <c r="L104" s="53">
        <f t="shared" si="61"/>
        <v>100</v>
      </c>
      <c r="M104" s="53">
        <f t="shared" si="61"/>
        <v>0</v>
      </c>
      <c r="N104" s="53">
        <f t="shared" si="61"/>
        <v>0</v>
      </c>
      <c r="O104" s="53">
        <f t="shared" si="61"/>
        <v>0</v>
      </c>
    </row>
    <row r="105" spans="1:15" s="40" customFormat="1" ht="18.75" hidden="1">
      <c r="A105" s="37" t="s">
        <v>127</v>
      </c>
      <c r="B105" s="38" t="s">
        <v>7</v>
      </c>
      <c r="C105" s="39" t="s">
        <v>11</v>
      </c>
      <c r="D105" s="39" t="s">
        <v>208</v>
      </c>
      <c r="E105" s="39" t="s">
        <v>20</v>
      </c>
      <c r="F105" s="94">
        <f>SUM(G105:J105)-H105</f>
        <v>100</v>
      </c>
      <c r="G105" s="57">
        <v>100</v>
      </c>
      <c r="H105" s="57"/>
      <c r="I105" s="57"/>
      <c r="J105" s="57"/>
      <c r="K105" s="94">
        <f>SUM(L105:O105)-M105</f>
        <v>100</v>
      </c>
      <c r="L105" s="57">
        <v>100</v>
      </c>
      <c r="M105" s="57"/>
      <c r="N105" s="57"/>
      <c r="O105" s="57"/>
    </row>
    <row r="106" spans="1:15" s="8" customFormat="1" ht="18.75">
      <c r="A106" s="27" t="s">
        <v>39</v>
      </c>
      <c r="B106" s="6" t="s">
        <v>8</v>
      </c>
      <c r="C106" s="7" t="s">
        <v>18</v>
      </c>
      <c r="D106" s="7"/>
      <c r="E106" s="7"/>
      <c r="F106" s="49">
        <f aca="true" t="shared" si="62" ref="F106:O106">SUM(F107,F136,F155,F175)</f>
        <v>440915.60000000003</v>
      </c>
      <c r="G106" s="49">
        <f t="shared" si="62"/>
        <v>440915.60000000003</v>
      </c>
      <c r="H106" s="49">
        <f t="shared" si="62"/>
        <v>193971.6</v>
      </c>
      <c r="I106" s="49">
        <f t="shared" si="62"/>
        <v>0</v>
      </c>
      <c r="J106" s="49">
        <f t="shared" si="62"/>
        <v>0</v>
      </c>
      <c r="K106" s="49">
        <f t="shared" si="62"/>
        <v>366865.69999999995</v>
      </c>
      <c r="L106" s="49">
        <f t="shared" si="62"/>
        <v>366865.69999999995</v>
      </c>
      <c r="M106" s="49">
        <f t="shared" si="62"/>
        <v>137009.8</v>
      </c>
      <c r="N106" s="49">
        <f t="shared" si="62"/>
        <v>0</v>
      </c>
      <c r="O106" s="49">
        <f t="shared" si="62"/>
        <v>0</v>
      </c>
    </row>
    <row r="107" spans="1:15" s="17" customFormat="1" ht="18.75">
      <c r="A107" s="28" t="s">
        <v>40</v>
      </c>
      <c r="B107" s="15" t="s">
        <v>8</v>
      </c>
      <c r="C107" s="16" t="s">
        <v>3</v>
      </c>
      <c r="D107" s="16"/>
      <c r="E107" s="16"/>
      <c r="F107" s="54">
        <f aca="true" t="shared" si="63" ref="F107:O107">F108+F115+F120+F123+F133</f>
        <v>116108.5</v>
      </c>
      <c r="G107" s="54">
        <f t="shared" si="63"/>
        <v>116108.5</v>
      </c>
      <c r="H107" s="54">
        <f t="shared" si="63"/>
        <v>56208</v>
      </c>
      <c r="I107" s="54">
        <f t="shared" si="63"/>
        <v>0</v>
      </c>
      <c r="J107" s="54">
        <f t="shared" si="63"/>
        <v>0</v>
      </c>
      <c r="K107" s="54">
        <f t="shared" si="63"/>
        <v>63741.100000000006</v>
      </c>
      <c r="L107" s="54">
        <f t="shared" si="63"/>
        <v>63741.100000000006</v>
      </c>
      <c r="M107" s="54">
        <f t="shared" si="63"/>
        <v>6282.3</v>
      </c>
      <c r="N107" s="54">
        <f t="shared" si="63"/>
        <v>0</v>
      </c>
      <c r="O107" s="54">
        <f t="shared" si="63"/>
        <v>0</v>
      </c>
    </row>
    <row r="108" spans="1:15" s="17" customFormat="1" ht="56.25" hidden="1">
      <c r="A108" s="28" t="s">
        <v>397</v>
      </c>
      <c r="B108" s="15" t="s">
        <v>8</v>
      </c>
      <c r="C108" s="16" t="s">
        <v>3</v>
      </c>
      <c r="D108" s="16" t="s">
        <v>398</v>
      </c>
      <c r="E108" s="16" t="s">
        <v>19</v>
      </c>
      <c r="F108" s="54">
        <f aca="true" t="shared" si="64" ref="F108:O108">SUM(F109,F112)</f>
        <v>49875</v>
      </c>
      <c r="G108" s="54">
        <f t="shared" si="64"/>
        <v>49875</v>
      </c>
      <c r="H108" s="54">
        <f t="shared" si="64"/>
        <v>49875</v>
      </c>
      <c r="I108" s="54">
        <f t="shared" si="64"/>
        <v>0</v>
      </c>
      <c r="J108" s="54">
        <f t="shared" si="64"/>
        <v>0</v>
      </c>
      <c r="K108" s="54">
        <f t="shared" si="64"/>
        <v>0</v>
      </c>
      <c r="L108" s="54">
        <f t="shared" si="64"/>
        <v>0</v>
      </c>
      <c r="M108" s="54">
        <f t="shared" si="64"/>
        <v>0</v>
      </c>
      <c r="N108" s="54">
        <f t="shared" si="64"/>
        <v>0</v>
      </c>
      <c r="O108" s="54">
        <f t="shared" si="64"/>
        <v>0</v>
      </c>
    </row>
    <row r="109" spans="1:15" s="17" customFormat="1" ht="93.75" hidden="1">
      <c r="A109" s="28" t="s">
        <v>399</v>
      </c>
      <c r="B109" s="15" t="s">
        <v>8</v>
      </c>
      <c r="C109" s="16" t="s">
        <v>3</v>
      </c>
      <c r="D109" s="16" t="s">
        <v>400</v>
      </c>
      <c r="E109" s="16" t="s">
        <v>19</v>
      </c>
      <c r="F109" s="54">
        <f aca="true" t="shared" si="65" ref="F109:O110">SUM(F110)</f>
        <v>36423.7</v>
      </c>
      <c r="G109" s="54">
        <f t="shared" si="65"/>
        <v>36423.7</v>
      </c>
      <c r="H109" s="54">
        <f t="shared" si="65"/>
        <v>36423.7</v>
      </c>
      <c r="I109" s="54">
        <f t="shared" si="65"/>
        <v>0</v>
      </c>
      <c r="J109" s="54">
        <f t="shared" si="65"/>
        <v>0</v>
      </c>
      <c r="K109" s="54">
        <f t="shared" si="65"/>
        <v>0</v>
      </c>
      <c r="L109" s="54">
        <f t="shared" si="65"/>
        <v>0</v>
      </c>
      <c r="M109" s="54">
        <f t="shared" si="65"/>
        <v>0</v>
      </c>
      <c r="N109" s="54">
        <f t="shared" si="65"/>
        <v>0</v>
      </c>
      <c r="O109" s="54">
        <f t="shared" si="65"/>
        <v>0</v>
      </c>
    </row>
    <row r="110" spans="1:15" s="17" customFormat="1" ht="84" customHeight="1" hidden="1">
      <c r="A110" s="29" t="s">
        <v>401</v>
      </c>
      <c r="B110" s="11" t="s">
        <v>8</v>
      </c>
      <c r="C110" s="12" t="s">
        <v>3</v>
      </c>
      <c r="D110" s="12" t="s">
        <v>402</v>
      </c>
      <c r="E110" s="12" t="s">
        <v>19</v>
      </c>
      <c r="F110" s="51">
        <f t="shared" si="65"/>
        <v>36423.7</v>
      </c>
      <c r="G110" s="51">
        <f t="shared" si="65"/>
        <v>36423.7</v>
      </c>
      <c r="H110" s="51">
        <f t="shared" si="65"/>
        <v>36423.7</v>
      </c>
      <c r="I110" s="51">
        <f t="shared" si="65"/>
        <v>0</v>
      </c>
      <c r="J110" s="51">
        <f t="shared" si="65"/>
        <v>0</v>
      </c>
      <c r="K110" s="51">
        <f t="shared" si="65"/>
        <v>0</v>
      </c>
      <c r="L110" s="51">
        <f t="shared" si="65"/>
        <v>0</v>
      </c>
      <c r="M110" s="51">
        <f t="shared" si="65"/>
        <v>0</v>
      </c>
      <c r="N110" s="51">
        <f t="shared" si="65"/>
        <v>0</v>
      </c>
      <c r="O110" s="51">
        <f t="shared" si="65"/>
        <v>0</v>
      </c>
    </row>
    <row r="111" spans="1:15" s="17" customFormat="1" ht="18.75" hidden="1">
      <c r="A111" s="37" t="s">
        <v>126</v>
      </c>
      <c r="B111" s="38" t="s">
        <v>8</v>
      </c>
      <c r="C111" s="39" t="s">
        <v>3</v>
      </c>
      <c r="D111" s="39" t="s">
        <v>402</v>
      </c>
      <c r="E111" s="39" t="s">
        <v>26</v>
      </c>
      <c r="F111" s="94">
        <f>SUM(G111:J111)-H111</f>
        <v>36423.7</v>
      </c>
      <c r="G111" s="97">
        <v>36423.7</v>
      </c>
      <c r="H111" s="97">
        <v>36423.7</v>
      </c>
      <c r="I111" s="97"/>
      <c r="J111" s="97"/>
      <c r="K111" s="94">
        <f>SUM(L111:O111)-M111</f>
        <v>0</v>
      </c>
      <c r="L111" s="54"/>
      <c r="M111" s="54"/>
      <c r="N111" s="54"/>
      <c r="O111" s="54"/>
    </row>
    <row r="112" spans="1:15" s="17" customFormat="1" ht="56.25" hidden="1">
      <c r="A112" s="28" t="s">
        <v>403</v>
      </c>
      <c r="B112" s="15" t="s">
        <v>8</v>
      </c>
      <c r="C112" s="16" t="s">
        <v>3</v>
      </c>
      <c r="D112" s="16" t="s">
        <v>404</v>
      </c>
      <c r="E112" s="16" t="s">
        <v>19</v>
      </c>
      <c r="F112" s="54">
        <f>SUM(F113)</f>
        <v>13451.3</v>
      </c>
      <c r="G112" s="54">
        <f aca="true" t="shared" si="66" ref="G112:O113">SUM(G113)</f>
        <v>13451.3</v>
      </c>
      <c r="H112" s="54">
        <f t="shared" si="66"/>
        <v>13451.3</v>
      </c>
      <c r="I112" s="54">
        <f t="shared" si="66"/>
        <v>0</v>
      </c>
      <c r="J112" s="54">
        <f t="shared" si="66"/>
        <v>0</v>
      </c>
      <c r="K112" s="54">
        <f>SUM(K113)</f>
        <v>0</v>
      </c>
      <c r="L112" s="54">
        <f t="shared" si="66"/>
        <v>0</v>
      </c>
      <c r="M112" s="54">
        <f t="shared" si="66"/>
        <v>0</v>
      </c>
      <c r="N112" s="54">
        <f t="shared" si="66"/>
        <v>0</v>
      </c>
      <c r="O112" s="54">
        <f t="shared" si="66"/>
        <v>0</v>
      </c>
    </row>
    <row r="113" spans="1:15" s="17" customFormat="1" ht="37.5" hidden="1">
      <c r="A113" s="29" t="s">
        <v>405</v>
      </c>
      <c r="B113" s="11" t="s">
        <v>8</v>
      </c>
      <c r="C113" s="12" t="s">
        <v>3</v>
      </c>
      <c r="D113" s="12" t="s">
        <v>404</v>
      </c>
      <c r="E113" s="12" t="s">
        <v>19</v>
      </c>
      <c r="F113" s="51">
        <f>SUM(F114)</f>
        <v>13451.3</v>
      </c>
      <c r="G113" s="51">
        <f t="shared" si="66"/>
        <v>13451.3</v>
      </c>
      <c r="H113" s="51">
        <f t="shared" si="66"/>
        <v>13451.3</v>
      </c>
      <c r="I113" s="51">
        <f t="shared" si="66"/>
        <v>0</v>
      </c>
      <c r="J113" s="51">
        <f t="shared" si="66"/>
        <v>0</v>
      </c>
      <c r="K113" s="51">
        <f>SUM(K114)</f>
        <v>0</v>
      </c>
      <c r="L113" s="51">
        <f t="shared" si="66"/>
        <v>0</v>
      </c>
      <c r="M113" s="51">
        <f t="shared" si="66"/>
        <v>0</v>
      </c>
      <c r="N113" s="51">
        <f t="shared" si="66"/>
        <v>0</v>
      </c>
      <c r="O113" s="51">
        <f t="shared" si="66"/>
        <v>0</v>
      </c>
    </row>
    <row r="114" spans="1:15" s="17" customFormat="1" ht="18.75" hidden="1">
      <c r="A114" s="37" t="s">
        <v>126</v>
      </c>
      <c r="B114" s="38" t="s">
        <v>8</v>
      </c>
      <c r="C114" s="39" t="s">
        <v>3</v>
      </c>
      <c r="D114" s="39" t="s">
        <v>404</v>
      </c>
      <c r="E114" s="39" t="s">
        <v>26</v>
      </c>
      <c r="F114" s="94">
        <f>SUM(G114:J114)-H114</f>
        <v>13451.3</v>
      </c>
      <c r="G114" s="97">
        <v>13451.3</v>
      </c>
      <c r="H114" s="97">
        <v>13451.3</v>
      </c>
      <c r="I114" s="97"/>
      <c r="J114" s="97"/>
      <c r="K114" s="94">
        <f>SUM(L114:O114)-M114</f>
        <v>0</v>
      </c>
      <c r="L114" s="54"/>
      <c r="M114" s="54"/>
      <c r="N114" s="54"/>
      <c r="O114" s="54"/>
    </row>
    <row r="115" spans="1:15" s="17" customFormat="1" ht="38.25" customHeight="1" hidden="1">
      <c r="A115" s="28" t="s">
        <v>72</v>
      </c>
      <c r="B115" s="15" t="s">
        <v>8</v>
      </c>
      <c r="C115" s="16" t="s">
        <v>3</v>
      </c>
      <c r="D115" s="16" t="s">
        <v>209</v>
      </c>
      <c r="E115" s="16"/>
      <c r="F115" s="50">
        <f>F116+F118</f>
        <v>2190</v>
      </c>
      <c r="G115" s="50">
        <f aca="true" t="shared" si="67" ref="G115:O115">G116+G118</f>
        <v>2190</v>
      </c>
      <c r="H115" s="50">
        <f t="shared" si="67"/>
        <v>0</v>
      </c>
      <c r="I115" s="50">
        <f t="shared" si="67"/>
        <v>0</v>
      </c>
      <c r="J115" s="50">
        <f t="shared" si="67"/>
        <v>0</v>
      </c>
      <c r="K115" s="50">
        <f>K116+K118</f>
        <v>2190</v>
      </c>
      <c r="L115" s="50">
        <f t="shared" si="67"/>
        <v>2190</v>
      </c>
      <c r="M115" s="50">
        <f t="shared" si="67"/>
        <v>0</v>
      </c>
      <c r="N115" s="50">
        <f t="shared" si="67"/>
        <v>0</v>
      </c>
      <c r="O115" s="50">
        <f t="shared" si="67"/>
        <v>0</v>
      </c>
    </row>
    <row r="116" spans="1:15" s="5" customFormat="1" ht="37.5" hidden="1">
      <c r="A116" s="26" t="s">
        <v>147</v>
      </c>
      <c r="B116" s="4" t="s">
        <v>8</v>
      </c>
      <c r="C116" s="9" t="s">
        <v>3</v>
      </c>
      <c r="D116" s="9" t="s">
        <v>210</v>
      </c>
      <c r="E116" s="9"/>
      <c r="F116" s="53">
        <f aca="true" t="shared" si="68" ref="F116:O116">F117</f>
        <v>2190</v>
      </c>
      <c r="G116" s="53">
        <f t="shared" si="68"/>
        <v>2190</v>
      </c>
      <c r="H116" s="53">
        <f t="shared" si="68"/>
        <v>0</v>
      </c>
      <c r="I116" s="53">
        <f t="shared" si="68"/>
        <v>0</v>
      </c>
      <c r="J116" s="53">
        <f t="shared" si="68"/>
        <v>0</v>
      </c>
      <c r="K116" s="53">
        <f t="shared" si="68"/>
        <v>2190</v>
      </c>
      <c r="L116" s="53">
        <f t="shared" si="68"/>
        <v>2190</v>
      </c>
      <c r="M116" s="53">
        <f t="shared" si="68"/>
        <v>0</v>
      </c>
      <c r="N116" s="53">
        <f t="shared" si="68"/>
        <v>0</v>
      </c>
      <c r="O116" s="53">
        <f t="shared" si="68"/>
        <v>0</v>
      </c>
    </row>
    <row r="117" spans="1:15" s="40" customFormat="1" ht="18.75" hidden="1">
      <c r="A117" s="45" t="s">
        <v>122</v>
      </c>
      <c r="B117" s="38" t="s">
        <v>8</v>
      </c>
      <c r="C117" s="39" t="s">
        <v>3</v>
      </c>
      <c r="D117" s="39" t="s">
        <v>210</v>
      </c>
      <c r="E117" s="39" t="s">
        <v>24</v>
      </c>
      <c r="F117" s="94">
        <f>SUM(G117:J117)-H117</f>
        <v>2190</v>
      </c>
      <c r="G117" s="57">
        <v>2190</v>
      </c>
      <c r="H117" s="57"/>
      <c r="I117" s="57"/>
      <c r="J117" s="57"/>
      <c r="K117" s="94">
        <f>SUM(L117:O117)-M117</f>
        <v>2190</v>
      </c>
      <c r="L117" s="57">
        <v>2190</v>
      </c>
      <c r="M117" s="57"/>
      <c r="N117" s="57"/>
      <c r="O117" s="57"/>
    </row>
    <row r="118" spans="1:15" s="5" customFormat="1" ht="26.25" customHeight="1" hidden="1">
      <c r="A118" s="26" t="s">
        <v>73</v>
      </c>
      <c r="B118" s="4" t="s">
        <v>8</v>
      </c>
      <c r="C118" s="9" t="s">
        <v>3</v>
      </c>
      <c r="D118" s="9" t="s">
        <v>211</v>
      </c>
      <c r="E118" s="9"/>
      <c r="F118" s="53">
        <f aca="true" t="shared" si="69" ref="F118:O118">F119</f>
        <v>0</v>
      </c>
      <c r="G118" s="53">
        <f t="shared" si="69"/>
        <v>0</v>
      </c>
      <c r="H118" s="53">
        <f t="shared" si="69"/>
        <v>0</v>
      </c>
      <c r="I118" s="53">
        <f t="shared" si="69"/>
        <v>0</v>
      </c>
      <c r="J118" s="53">
        <f t="shared" si="69"/>
        <v>0</v>
      </c>
      <c r="K118" s="53">
        <f t="shared" si="69"/>
        <v>0</v>
      </c>
      <c r="L118" s="53">
        <f t="shared" si="69"/>
        <v>0</v>
      </c>
      <c r="M118" s="53">
        <f t="shared" si="69"/>
        <v>0</v>
      </c>
      <c r="N118" s="53">
        <f t="shared" si="69"/>
        <v>0</v>
      </c>
      <c r="O118" s="53">
        <f t="shared" si="69"/>
        <v>0</v>
      </c>
    </row>
    <row r="119" spans="1:15" s="40" customFormat="1" ht="18.75" hidden="1">
      <c r="A119" s="45" t="s">
        <v>122</v>
      </c>
      <c r="B119" s="38" t="s">
        <v>8</v>
      </c>
      <c r="C119" s="39" t="s">
        <v>3</v>
      </c>
      <c r="D119" s="39" t="s">
        <v>211</v>
      </c>
      <c r="E119" s="39" t="s">
        <v>24</v>
      </c>
      <c r="F119" s="94">
        <f>SUM(G119:J119)-H119</f>
        <v>0</v>
      </c>
      <c r="G119" s="57"/>
      <c r="H119" s="57"/>
      <c r="I119" s="57"/>
      <c r="J119" s="57"/>
      <c r="K119" s="94">
        <f>SUM(L119:O119)-M119</f>
        <v>0</v>
      </c>
      <c r="L119" s="57"/>
      <c r="M119" s="57"/>
      <c r="N119" s="57"/>
      <c r="O119" s="57"/>
    </row>
    <row r="120" spans="1:15" s="17" customFormat="1" ht="37.5" hidden="1">
      <c r="A120" s="28" t="s">
        <v>148</v>
      </c>
      <c r="B120" s="15" t="s">
        <v>8</v>
      </c>
      <c r="C120" s="16" t="s">
        <v>3</v>
      </c>
      <c r="D120" s="16" t="s">
        <v>212</v>
      </c>
      <c r="E120" s="16"/>
      <c r="F120" s="50">
        <f>F121</f>
        <v>5873</v>
      </c>
      <c r="G120" s="50">
        <f aca="true" t="shared" si="70" ref="G120:K121">G121</f>
        <v>5873</v>
      </c>
      <c r="H120" s="50">
        <f t="shared" si="70"/>
        <v>5873</v>
      </c>
      <c r="I120" s="50">
        <f t="shared" si="70"/>
        <v>0</v>
      </c>
      <c r="J120" s="50">
        <f t="shared" si="70"/>
        <v>0</v>
      </c>
      <c r="K120" s="50">
        <f t="shared" si="70"/>
        <v>5822.3</v>
      </c>
      <c r="L120" s="50">
        <f aca="true" t="shared" si="71" ref="L120:O121">L121</f>
        <v>5822.3</v>
      </c>
      <c r="M120" s="50">
        <f t="shared" si="71"/>
        <v>5822.3</v>
      </c>
      <c r="N120" s="50">
        <f t="shared" si="71"/>
        <v>0</v>
      </c>
      <c r="O120" s="50">
        <f t="shared" si="71"/>
        <v>0</v>
      </c>
    </row>
    <row r="121" spans="1:15" s="13" customFormat="1" ht="56.25" hidden="1">
      <c r="A121" s="29" t="s">
        <v>149</v>
      </c>
      <c r="B121" s="11" t="s">
        <v>8</v>
      </c>
      <c r="C121" s="12" t="s">
        <v>3</v>
      </c>
      <c r="D121" s="12" t="s">
        <v>213</v>
      </c>
      <c r="E121" s="12"/>
      <c r="F121" s="51">
        <f>F122</f>
        <v>5873</v>
      </c>
      <c r="G121" s="51">
        <f t="shared" si="70"/>
        <v>5873</v>
      </c>
      <c r="H121" s="51">
        <f t="shared" si="70"/>
        <v>5873</v>
      </c>
      <c r="I121" s="51">
        <f t="shared" si="70"/>
        <v>0</v>
      </c>
      <c r="J121" s="51">
        <f t="shared" si="70"/>
        <v>0</v>
      </c>
      <c r="K121" s="51">
        <f t="shared" si="70"/>
        <v>5822.3</v>
      </c>
      <c r="L121" s="51">
        <f t="shared" si="71"/>
        <v>5822.3</v>
      </c>
      <c r="M121" s="51">
        <f t="shared" si="71"/>
        <v>5822.3</v>
      </c>
      <c r="N121" s="51">
        <f t="shared" si="71"/>
        <v>0</v>
      </c>
      <c r="O121" s="51">
        <f t="shared" si="71"/>
        <v>0</v>
      </c>
    </row>
    <row r="122" spans="1:15" s="40" customFormat="1" ht="15.75" customHeight="1" hidden="1">
      <c r="A122" s="45" t="s">
        <v>122</v>
      </c>
      <c r="B122" s="38" t="s">
        <v>8</v>
      </c>
      <c r="C122" s="39" t="s">
        <v>3</v>
      </c>
      <c r="D122" s="70" t="s">
        <v>213</v>
      </c>
      <c r="E122" s="39" t="s">
        <v>24</v>
      </c>
      <c r="F122" s="94">
        <f>SUM(G122:J122)-H122</f>
        <v>5873</v>
      </c>
      <c r="G122" s="57">
        <v>5873</v>
      </c>
      <c r="H122" s="57">
        <v>5873</v>
      </c>
      <c r="I122" s="57"/>
      <c r="J122" s="57"/>
      <c r="K122" s="94">
        <f>SUM(L122:O122)-M122</f>
        <v>5822.3</v>
      </c>
      <c r="L122" s="57">
        <v>5822.3</v>
      </c>
      <c r="M122" s="57">
        <v>5822.3</v>
      </c>
      <c r="N122" s="57"/>
      <c r="O122" s="57"/>
    </row>
    <row r="123" spans="1:15" s="17" customFormat="1" ht="18.75" hidden="1">
      <c r="A123" s="31" t="s">
        <v>85</v>
      </c>
      <c r="B123" s="15" t="s">
        <v>8</v>
      </c>
      <c r="C123" s="16" t="s">
        <v>3</v>
      </c>
      <c r="D123" s="16" t="s">
        <v>214</v>
      </c>
      <c r="E123" s="16"/>
      <c r="F123" s="50">
        <f aca="true" t="shared" si="72" ref="F123:O123">SUM(F124,F126,F128,F130)</f>
        <v>36643.7</v>
      </c>
      <c r="G123" s="50">
        <f t="shared" si="72"/>
        <v>36643.7</v>
      </c>
      <c r="H123" s="50">
        <f t="shared" si="72"/>
        <v>460</v>
      </c>
      <c r="I123" s="50">
        <f t="shared" si="72"/>
        <v>0</v>
      </c>
      <c r="J123" s="50">
        <f t="shared" si="72"/>
        <v>0</v>
      </c>
      <c r="K123" s="50">
        <f t="shared" si="72"/>
        <v>34835.5</v>
      </c>
      <c r="L123" s="50">
        <f t="shared" si="72"/>
        <v>34835.5</v>
      </c>
      <c r="M123" s="50">
        <f t="shared" si="72"/>
        <v>460</v>
      </c>
      <c r="N123" s="50">
        <f t="shared" si="72"/>
        <v>0</v>
      </c>
      <c r="O123" s="50">
        <f t="shared" si="72"/>
        <v>0</v>
      </c>
    </row>
    <row r="124" spans="1:15" s="5" customFormat="1" ht="58.5" customHeight="1" hidden="1">
      <c r="A124" s="30" t="s">
        <v>86</v>
      </c>
      <c r="B124" s="4" t="s">
        <v>8</v>
      </c>
      <c r="C124" s="9" t="s">
        <v>3</v>
      </c>
      <c r="D124" s="9" t="s">
        <v>215</v>
      </c>
      <c r="E124" s="9"/>
      <c r="F124" s="53">
        <f aca="true" t="shared" si="73" ref="F124:O124">F125</f>
        <v>0</v>
      </c>
      <c r="G124" s="53">
        <f t="shared" si="73"/>
        <v>0</v>
      </c>
      <c r="H124" s="53">
        <f t="shared" si="73"/>
        <v>0</v>
      </c>
      <c r="I124" s="53">
        <f t="shared" si="73"/>
        <v>0</v>
      </c>
      <c r="J124" s="53">
        <f t="shared" si="73"/>
        <v>0</v>
      </c>
      <c r="K124" s="53">
        <f t="shared" si="73"/>
        <v>0</v>
      </c>
      <c r="L124" s="53">
        <f t="shared" si="73"/>
        <v>0</v>
      </c>
      <c r="M124" s="53">
        <f t="shared" si="73"/>
        <v>0</v>
      </c>
      <c r="N124" s="53">
        <f t="shared" si="73"/>
        <v>0</v>
      </c>
      <c r="O124" s="53">
        <f t="shared" si="73"/>
        <v>0</v>
      </c>
    </row>
    <row r="125" spans="1:15" s="40" customFormat="1" ht="18.75" hidden="1">
      <c r="A125" s="37" t="s">
        <v>126</v>
      </c>
      <c r="B125" s="38" t="s">
        <v>8</v>
      </c>
      <c r="C125" s="39" t="s">
        <v>3</v>
      </c>
      <c r="D125" s="39" t="s">
        <v>215</v>
      </c>
      <c r="E125" s="39" t="s">
        <v>26</v>
      </c>
      <c r="F125" s="52">
        <f>SUM(G125:J125)</f>
        <v>0</v>
      </c>
      <c r="G125" s="57"/>
      <c r="H125" s="57"/>
      <c r="I125" s="57"/>
      <c r="J125" s="57"/>
      <c r="K125" s="52">
        <f>SUM(L125:O125)</f>
        <v>0</v>
      </c>
      <c r="L125" s="57"/>
      <c r="M125" s="57"/>
      <c r="N125" s="57"/>
      <c r="O125" s="57"/>
    </row>
    <row r="126" spans="1:15" s="5" customFormat="1" ht="56.25" hidden="1">
      <c r="A126" s="26" t="s">
        <v>87</v>
      </c>
      <c r="B126" s="4" t="s">
        <v>8</v>
      </c>
      <c r="C126" s="9" t="s">
        <v>3</v>
      </c>
      <c r="D126" s="9" t="s">
        <v>216</v>
      </c>
      <c r="E126" s="9"/>
      <c r="F126" s="53">
        <f aca="true" t="shared" si="74" ref="F126:O126">F127</f>
        <v>35562</v>
      </c>
      <c r="G126" s="53">
        <f t="shared" si="74"/>
        <v>35562</v>
      </c>
      <c r="H126" s="53">
        <f t="shared" si="74"/>
        <v>0</v>
      </c>
      <c r="I126" s="53">
        <f t="shared" si="74"/>
        <v>0</v>
      </c>
      <c r="J126" s="53">
        <f t="shared" si="74"/>
        <v>0</v>
      </c>
      <c r="K126" s="53">
        <f t="shared" si="74"/>
        <v>33815.7</v>
      </c>
      <c r="L126" s="53">
        <f t="shared" si="74"/>
        <v>33815.7</v>
      </c>
      <c r="M126" s="53">
        <f t="shared" si="74"/>
        <v>0</v>
      </c>
      <c r="N126" s="53">
        <f t="shared" si="74"/>
        <v>0</v>
      </c>
      <c r="O126" s="53">
        <f t="shared" si="74"/>
        <v>0</v>
      </c>
    </row>
    <row r="127" spans="1:15" s="40" customFormat="1" ht="18.75" hidden="1">
      <c r="A127" s="45" t="s">
        <v>126</v>
      </c>
      <c r="B127" s="38" t="s">
        <v>8</v>
      </c>
      <c r="C127" s="39" t="s">
        <v>3</v>
      </c>
      <c r="D127" s="39" t="s">
        <v>216</v>
      </c>
      <c r="E127" s="39" t="s">
        <v>26</v>
      </c>
      <c r="F127" s="94">
        <f>SUM(G127:J127)-H127</f>
        <v>35562</v>
      </c>
      <c r="G127" s="57">
        <v>35562</v>
      </c>
      <c r="H127" s="57"/>
      <c r="I127" s="57"/>
      <c r="J127" s="57"/>
      <c r="K127" s="94">
        <f>SUM(L127:O127)-M127</f>
        <v>33815.7</v>
      </c>
      <c r="L127" s="57">
        <v>33815.7</v>
      </c>
      <c r="M127" s="57"/>
      <c r="N127" s="57"/>
      <c r="O127" s="57"/>
    </row>
    <row r="128" spans="1:15" s="5" customFormat="1" ht="56.25" hidden="1">
      <c r="A128" s="26" t="s">
        <v>376</v>
      </c>
      <c r="B128" s="4" t="s">
        <v>8</v>
      </c>
      <c r="C128" s="9" t="s">
        <v>3</v>
      </c>
      <c r="D128" s="74" t="s">
        <v>377</v>
      </c>
      <c r="E128" s="9"/>
      <c r="F128" s="53">
        <f aca="true" t="shared" si="75" ref="F128:O128">F129</f>
        <v>460</v>
      </c>
      <c r="G128" s="53">
        <f t="shared" si="75"/>
        <v>460</v>
      </c>
      <c r="H128" s="53">
        <f t="shared" si="75"/>
        <v>460</v>
      </c>
      <c r="I128" s="53">
        <f t="shared" si="75"/>
        <v>0</v>
      </c>
      <c r="J128" s="53">
        <f t="shared" si="75"/>
        <v>0</v>
      </c>
      <c r="K128" s="53">
        <f t="shared" si="75"/>
        <v>460</v>
      </c>
      <c r="L128" s="53">
        <f t="shared" si="75"/>
        <v>460</v>
      </c>
      <c r="M128" s="53">
        <f t="shared" si="75"/>
        <v>460</v>
      </c>
      <c r="N128" s="53">
        <f t="shared" si="75"/>
        <v>0</v>
      </c>
      <c r="O128" s="53">
        <f t="shared" si="75"/>
        <v>0</v>
      </c>
    </row>
    <row r="129" spans="1:15" s="40" customFormat="1" ht="18.75" hidden="1">
      <c r="A129" s="45" t="s">
        <v>127</v>
      </c>
      <c r="B129" s="75" t="s">
        <v>8</v>
      </c>
      <c r="C129" s="76" t="s">
        <v>3</v>
      </c>
      <c r="D129" s="76" t="s">
        <v>377</v>
      </c>
      <c r="E129" s="76" t="s">
        <v>20</v>
      </c>
      <c r="F129" s="94">
        <f>SUM(G129:J129)-H129</f>
        <v>460</v>
      </c>
      <c r="G129" s="57">
        <v>460</v>
      </c>
      <c r="H129" s="57">
        <v>460</v>
      </c>
      <c r="I129" s="57"/>
      <c r="J129" s="57"/>
      <c r="K129" s="94">
        <f>SUM(L129:O129)-M129</f>
        <v>460</v>
      </c>
      <c r="L129" s="57">
        <v>460</v>
      </c>
      <c r="M129" s="57">
        <v>460</v>
      </c>
      <c r="N129" s="57"/>
      <c r="O129" s="57"/>
    </row>
    <row r="130" spans="1:15" s="5" customFormat="1" ht="18.75" hidden="1">
      <c r="A130" s="30" t="s">
        <v>88</v>
      </c>
      <c r="B130" s="4" t="s">
        <v>8</v>
      </c>
      <c r="C130" s="9" t="s">
        <v>3</v>
      </c>
      <c r="D130" s="9" t="s">
        <v>217</v>
      </c>
      <c r="E130" s="9"/>
      <c r="F130" s="53">
        <f aca="true" t="shared" si="76" ref="F130:O130">SUM(F131:F132)</f>
        <v>621.7</v>
      </c>
      <c r="G130" s="53">
        <f t="shared" si="76"/>
        <v>621.7</v>
      </c>
      <c r="H130" s="53">
        <f t="shared" si="76"/>
        <v>0</v>
      </c>
      <c r="I130" s="53">
        <f t="shared" si="76"/>
        <v>0</v>
      </c>
      <c r="J130" s="53">
        <f t="shared" si="76"/>
        <v>0</v>
      </c>
      <c r="K130" s="53">
        <f t="shared" si="76"/>
        <v>559.8</v>
      </c>
      <c r="L130" s="53">
        <f t="shared" si="76"/>
        <v>559.8</v>
      </c>
      <c r="M130" s="53">
        <f t="shared" si="76"/>
        <v>0</v>
      </c>
      <c r="N130" s="53">
        <f t="shared" si="76"/>
        <v>0</v>
      </c>
      <c r="O130" s="53">
        <f t="shared" si="76"/>
        <v>0</v>
      </c>
    </row>
    <row r="131" spans="1:15" s="40" customFormat="1" ht="18.75" hidden="1">
      <c r="A131" s="45" t="s">
        <v>126</v>
      </c>
      <c r="B131" s="38" t="s">
        <v>8</v>
      </c>
      <c r="C131" s="39" t="s">
        <v>3</v>
      </c>
      <c r="D131" s="39" t="s">
        <v>217</v>
      </c>
      <c r="E131" s="39" t="s">
        <v>26</v>
      </c>
      <c r="F131" s="52">
        <f>SUM(G131:J131)</f>
        <v>621.7</v>
      </c>
      <c r="G131" s="57">
        <v>621.7</v>
      </c>
      <c r="H131" s="57"/>
      <c r="I131" s="57"/>
      <c r="J131" s="57"/>
      <c r="K131" s="52">
        <f>SUM(L131:O131)</f>
        <v>559.8</v>
      </c>
      <c r="L131" s="57">
        <v>559.8</v>
      </c>
      <c r="M131" s="57"/>
      <c r="N131" s="57"/>
      <c r="O131" s="57"/>
    </row>
    <row r="132" spans="1:15" s="40" customFormat="1" ht="18.75" hidden="1">
      <c r="A132" s="45" t="s">
        <v>127</v>
      </c>
      <c r="B132" s="38" t="s">
        <v>8</v>
      </c>
      <c r="C132" s="39" t="s">
        <v>3</v>
      </c>
      <c r="D132" s="39" t="s">
        <v>217</v>
      </c>
      <c r="E132" s="39" t="s">
        <v>20</v>
      </c>
      <c r="F132" s="52">
        <f>SUM(G132:J132)</f>
        <v>0</v>
      </c>
      <c r="G132" s="57"/>
      <c r="H132" s="57"/>
      <c r="I132" s="57"/>
      <c r="J132" s="57"/>
      <c r="K132" s="52">
        <f>SUM(L132:O132)</f>
        <v>0</v>
      </c>
      <c r="L132" s="57"/>
      <c r="M132" s="57"/>
      <c r="N132" s="57"/>
      <c r="O132" s="57"/>
    </row>
    <row r="133" spans="1:15" s="46" customFormat="1" ht="22.5" customHeight="1" hidden="1">
      <c r="A133" s="28" t="s">
        <v>335</v>
      </c>
      <c r="B133" s="15" t="s">
        <v>8</v>
      </c>
      <c r="C133" s="16" t="s">
        <v>3</v>
      </c>
      <c r="D133" s="16" t="s">
        <v>223</v>
      </c>
      <c r="E133" s="16"/>
      <c r="F133" s="50">
        <f aca="true" t="shared" si="77" ref="F133:K134">F134</f>
        <v>21526.8</v>
      </c>
      <c r="G133" s="50">
        <f t="shared" si="77"/>
        <v>21526.8</v>
      </c>
      <c r="H133" s="50">
        <f t="shared" si="77"/>
        <v>0</v>
      </c>
      <c r="I133" s="50">
        <f t="shared" si="77"/>
        <v>0</v>
      </c>
      <c r="J133" s="50">
        <f t="shared" si="77"/>
        <v>0</v>
      </c>
      <c r="K133" s="50">
        <f t="shared" si="77"/>
        <v>20893.3</v>
      </c>
      <c r="L133" s="50">
        <f aca="true" t="shared" si="78" ref="L133:O134">L134</f>
        <v>20893.3</v>
      </c>
      <c r="M133" s="50">
        <f t="shared" si="78"/>
        <v>0</v>
      </c>
      <c r="N133" s="50">
        <f t="shared" si="78"/>
        <v>0</v>
      </c>
      <c r="O133" s="50">
        <f t="shared" si="78"/>
        <v>0</v>
      </c>
    </row>
    <row r="134" spans="1:15" s="14" customFormat="1" ht="18.75" hidden="1">
      <c r="A134" s="88" t="s">
        <v>361</v>
      </c>
      <c r="B134" s="11" t="s">
        <v>8</v>
      </c>
      <c r="C134" s="12" t="s">
        <v>3</v>
      </c>
      <c r="D134" s="12" t="s">
        <v>336</v>
      </c>
      <c r="E134" s="12"/>
      <c r="F134" s="53">
        <f t="shared" si="77"/>
        <v>21526.8</v>
      </c>
      <c r="G134" s="53">
        <f t="shared" si="77"/>
        <v>21526.8</v>
      </c>
      <c r="H134" s="53">
        <f t="shared" si="77"/>
        <v>0</v>
      </c>
      <c r="I134" s="53">
        <f t="shared" si="77"/>
        <v>0</v>
      </c>
      <c r="J134" s="53">
        <f t="shared" si="77"/>
        <v>0</v>
      </c>
      <c r="K134" s="53">
        <f>K135</f>
        <v>20893.3</v>
      </c>
      <c r="L134" s="53">
        <f t="shared" si="78"/>
        <v>20893.3</v>
      </c>
      <c r="M134" s="53">
        <f t="shared" si="78"/>
        <v>0</v>
      </c>
      <c r="N134" s="53">
        <f t="shared" si="78"/>
        <v>0</v>
      </c>
      <c r="O134" s="53">
        <f t="shared" si="78"/>
        <v>0</v>
      </c>
    </row>
    <row r="135" spans="1:15" s="47" customFormat="1" ht="18.75" hidden="1">
      <c r="A135" s="45" t="s">
        <v>127</v>
      </c>
      <c r="B135" s="38" t="s">
        <v>8</v>
      </c>
      <c r="C135" s="39" t="s">
        <v>3</v>
      </c>
      <c r="D135" s="39" t="s">
        <v>336</v>
      </c>
      <c r="E135" s="39" t="s">
        <v>20</v>
      </c>
      <c r="F135" s="94">
        <f>SUM(G135:J135)-H135</f>
        <v>21526.8</v>
      </c>
      <c r="G135" s="57">
        <v>21526.8</v>
      </c>
      <c r="H135" s="57"/>
      <c r="I135" s="57"/>
      <c r="J135" s="57"/>
      <c r="K135" s="94">
        <f>SUM(L135:O135)-M135</f>
        <v>20893.3</v>
      </c>
      <c r="L135" s="57">
        <v>20893.3</v>
      </c>
      <c r="M135" s="57"/>
      <c r="N135" s="57"/>
      <c r="O135" s="57"/>
    </row>
    <row r="136" spans="1:15" s="17" customFormat="1" ht="18.75">
      <c r="A136" s="31" t="s">
        <v>41</v>
      </c>
      <c r="B136" s="15" t="s">
        <v>8</v>
      </c>
      <c r="C136" s="16" t="s">
        <v>4</v>
      </c>
      <c r="D136" s="16"/>
      <c r="E136" s="16"/>
      <c r="F136" s="50">
        <f aca="true" t="shared" si="79" ref="F136:O136">SUM(F137,F142,F148)</f>
        <v>32102</v>
      </c>
      <c r="G136" s="50">
        <f t="shared" si="79"/>
        <v>32102</v>
      </c>
      <c r="H136" s="50">
        <f t="shared" si="79"/>
        <v>0</v>
      </c>
      <c r="I136" s="50">
        <f t="shared" si="79"/>
        <v>0</v>
      </c>
      <c r="J136" s="50">
        <f t="shared" si="79"/>
        <v>0</v>
      </c>
      <c r="K136" s="50">
        <f t="shared" si="79"/>
        <v>25556</v>
      </c>
      <c r="L136" s="50">
        <f t="shared" si="79"/>
        <v>25556</v>
      </c>
      <c r="M136" s="50">
        <f t="shared" si="79"/>
        <v>0</v>
      </c>
      <c r="N136" s="50">
        <f t="shared" si="79"/>
        <v>0</v>
      </c>
      <c r="O136" s="50">
        <f t="shared" si="79"/>
        <v>0</v>
      </c>
    </row>
    <row r="137" spans="1:15" s="17" customFormat="1" ht="40.5" customHeight="1" hidden="1">
      <c r="A137" s="28" t="s">
        <v>72</v>
      </c>
      <c r="B137" s="15" t="s">
        <v>8</v>
      </c>
      <c r="C137" s="16" t="s">
        <v>4</v>
      </c>
      <c r="D137" s="16" t="s">
        <v>209</v>
      </c>
      <c r="E137" s="16"/>
      <c r="F137" s="50">
        <f aca="true" t="shared" si="80" ref="F137:O137">F138+F140</f>
        <v>30894</v>
      </c>
      <c r="G137" s="50">
        <f t="shared" si="80"/>
        <v>30894</v>
      </c>
      <c r="H137" s="50">
        <f t="shared" si="80"/>
        <v>0</v>
      </c>
      <c r="I137" s="50">
        <f t="shared" si="80"/>
        <v>0</v>
      </c>
      <c r="J137" s="50">
        <f t="shared" si="80"/>
        <v>0</v>
      </c>
      <c r="K137" s="50">
        <f t="shared" si="80"/>
        <v>24825.8</v>
      </c>
      <c r="L137" s="50">
        <f t="shared" si="80"/>
        <v>24825.8</v>
      </c>
      <c r="M137" s="50">
        <f t="shared" si="80"/>
        <v>0</v>
      </c>
      <c r="N137" s="50">
        <f t="shared" si="80"/>
        <v>0</v>
      </c>
      <c r="O137" s="50">
        <f t="shared" si="80"/>
        <v>0</v>
      </c>
    </row>
    <row r="138" spans="1:15" s="5" customFormat="1" ht="37.5" hidden="1">
      <c r="A138" s="26" t="s">
        <v>147</v>
      </c>
      <c r="B138" s="4" t="s">
        <v>8</v>
      </c>
      <c r="C138" s="9" t="s">
        <v>4</v>
      </c>
      <c r="D138" s="9" t="s">
        <v>210</v>
      </c>
      <c r="E138" s="9"/>
      <c r="F138" s="51">
        <f aca="true" t="shared" si="81" ref="F138:O138">F139</f>
        <v>30894</v>
      </c>
      <c r="G138" s="51">
        <f t="shared" si="81"/>
        <v>30894</v>
      </c>
      <c r="H138" s="51">
        <f t="shared" si="81"/>
        <v>0</v>
      </c>
      <c r="I138" s="51">
        <f t="shared" si="81"/>
        <v>0</v>
      </c>
      <c r="J138" s="51">
        <f t="shared" si="81"/>
        <v>0</v>
      </c>
      <c r="K138" s="51">
        <f t="shared" si="81"/>
        <v>24825.8</v>
      </c>
      <c r="L138" s="51">
        <f t="shared" si="81"/>
        <v>24825.8</v>
      </c>
      <c r="M138" s="51">
        <f t="shared" si="81"/>
        <v>0</v>
      </c>
      <c r="N138" s="51">
        <f t="shared" si="81"/>
        <v>0</v>
      </c>
      <c r="O138" s="51">
        <f t="shared" si="81"/>
        <v>0</v>
      </c>
    </row>
    <row r="139" spans="1:15" s="40" customFormat="1" ht="18.75" hidden="1">
      <c r="A139" s="37" t="s">
        <v>122</v>
      </c>
      <c r="B139" s="38" t="s">
        <v>8</v>
      </c>
      <c r="C139" s="39" t="s">
        <v>4</v>
      </c>
      <c r="D139" s="39" t="s">
        <v>219</v>
      </c>
      <c r="E139" s="39" t="s">
        <v>24</v>
      </c>
      <c r="F139" s="94">
        <f>SUM(G139:J139)-H139</f>
        <v>30894</v>
      </c>
      <c r="G139" s="57">
        <v>30894</v>
      </c>
      <c r="H139" s="57"/>
      <c r="I139" s="57"/>
      <c r="J139" s="57"/>
      <c r="K139" s="94">
        <f>SUM(L139:O139)-M139</f>
        <v>24825.8</v>
      </c>
      <c r="L139" s="57">
        <v>24825.8</v>
      </c>
      <c r="M139" s="57"/>
      <c r="N139" s="57"/>
      <c r="O139" s="57"/>
    </row>
    <row r="140" spans="1:15" s="5" customFormat="1" ht="26.25" customHeight="1" hidden="1">
      <c r="A140" s="26" t="s">
        <v>73</v>
      </c>
      <c r="B140" s="4" t="s">
        <v>8</v>
      </c>
      <c r="C140" s="9" t="s">
        <v>4</v>
      </c>
      <c r="D140" s="9" t="s">
        <v>211</v>
      </c>
      <c r="E140" s="9"/>
      <c r="F140" s="53">
        <f aca="true" t="shared" si="82" ref="F140:O140">F141</f>
        <v>0</v>
      </c>
      <c r="G140" s="53">
        <f t="shared" si="82"/>
        <v>0</v>
      </c>
      <c r="H140" s="53">
        <f t="shared" si="82"/>
        <v>0</v>
      </c>
      <c r="I140" s="53">
        <f t="shared" si="82"/>
        <v>0</v>
      </c>
      <c r="J140" s="53">
        <f t="shared" si="82"/>
        <v>0</v>
      </c>
      <c r="K140" s="53">
        <f t="shared" si="82"/>
        <v>0</v>
      </c>
      <c r="L140" s="53">
        <f t="shared" si="82"/>
        <v>0</v>
      </c>
      <c r="M140" s="53">
        <f t="shared" si="82"/>
        <v>0</v>
      </c>
      <c r="N140" s="53">
        <f t="shared" si="82"/>
        <v>0</v>
      </c>
      <c r="O140" s="53">
        <f t="shared" si="82"/>
        <v>0</v>
      </c>
    </row>
    <row r="141" spans="1:15" s="40" customFormat="1" ht="18.75" hidden="1">
      <c r="A141" s="37" t="s">
        <v>122</v>
      </c>
      <c r="B141" s="38" t="s">
        <v>8</v>
      </c>
      <c r="C141" s="39" t="s">
        <v>4</v>
      </c>
      <c r="D141" s="39" t="s">
        <v>211</v>
      </c>
      <c r="E141" s="39" t="s">
        <v>24</v>
      </c>
      <c r="F141" s="52">
        <f>SUM(G141:J141)</f>
        <v>0</v>
      </c>
      <c r="G141" s="57"/>
      <c r="H141" s="57"/>
      <c r="I141" s="57"/>
      <c r="J141" s="57"/>
      <c r="K141" s="52">
        <f>SUM(L141:O141)</f>
        <v>0</v>
      </c>
      <c r="L141" s="57"/>
      <c r="M141" s="57"/>
      <c r="N141" s="57"/>
      <c r="O141" s="57"/>
    </row>
    <row r="142" spans="1:15" s="17" customFormat="1" ht="18.75" hidden="1">
      <c r="A142" s="28" t="s">
        <v>89</v>
      </c>
      <c r="B142" s="15" t="s">
        <v>8</v>
      </c>
      <c r="C142" s="16" t="s">
        <v>4</v>
      </c>
      <c r="D142" s="16" t="s">
        <v>220</v>
      </c>
      <c r="E142" s="16"/>
      <c r="F142" s="50">
        <f aca="true" t="shared" si="83" ref="F142:O142">F143+F145</f>
        <v>1208</v>
      </c>
      <c r="G142" s="50">
        <f t="shared" si="83"/>
        <v>1208</v>
      </c>
      <c r="H142" s="50">
        <f t="shared" si="83"/>
        <v>0</v>
      </c>
      <c r="I142" s="50">
        <f t="shared" si="83"/>
        <v>0</v>
      </c>
      <c r="J142" s="50">
        <f t="shared" si="83"/>
        <v>0</v>
      </c>
      <c r="K142" s="50">
        <f t="shared" si="83"/>
        <v>730.2</v>
      </c>
      <c r="L142" s="50">
        <f t="shared" si="83"/>
        <v>730.2</v>
      </c>
      <c r="M142" s="50">
        <f t="shared" si="83"/>
        <v>0</v>
      </c>
      <c r="N142" s="50">
        <f t="shared" si="83"/>
        <v>0</v>
      </c>
      <c r="O142" s="50">
        <f t="shared" si="83"/>
        <v>0</v>
      </c>
    </row>
    <row r="143" spans="1:15" s="5" customFormat="1" ht="66" customHeight="1" hidden="1">
      <c r="A143" s="26" t="s">
        <v>90</v>
      </c>
      <c r="B143" s="4" t="s">
        <v>8</v>
      </c>
      <c r="C143" s="9" t="s">
        <v>4</v>
      </c>
      <c r="D143" s="9" t="s">
        <v>221</v>
      </c>
      <c r="E143" s="9"/>
      <c r="F143" s="53">
        <f aca="true" t="shared" si="84" ref="F143:O143">F144</f>
        <v>1208</v>
      </c>
      <c r="G143" s="53">
        <f t="shared" si="84"/>
        <v>1208</v>
      </c>
      <c r="H143" s="53">
        <f t="shared" si="84"/>
        <v>0</v>
      </c>
      <c r="I143" s="53">
        <f t="shared" si="84"/>
        <v>0</v>
      </c>
      <c r="J143" s="53">
        <f t="shared" si="84"/>
        <v>0</v>
      </c>
      <c r="K143" s="53">
        <f t="shared" si="84"/>
        <v>730.2</v>
      </c>
      <c r="L143" s="53">
        <f t="shared" si="84"/>
        <v>730.2</v>
      </c>
      <c r="M143" s="53">
        <f t="shared" si="84"/>
        <v>0</v>
      </c>
      <c r="N143" s="53">
        <f t="shared" si="84"/>
        <v>0</v>
      </c>
      <c r="O143" s="53">
        <f t="shared" si="84"/>
        <v>0</v>
      </c>
    </row>
    <row r="144" spans="1:15" s="40" customFormat="1" ht="18.75" hidden="1">
      <c r="A144" s="45" t="s">
        <v>126</v>
      </c>
      <c r="B144" s="38" t="s">
        <v>8</v>
      </c>
      <c r="C144" s="39" t="s">
        <v>4</v>
      </c>
      <c r="D144" s="39" t="s">
        <v>221</v>
      </c>
      <c r="E144" s="39" t="s">
        <v>26</v>
      </c>
      <c r="F144" s="94">
        <f>SUM(G144:J144)-H144</f>
        <v>1208</v>
      </c>
      <c r="G144" s="57">
        <v>1208</v>
      </c>
      <c r="H144" s="57"/>
      <c r="I144" s="57"/>
      <c r="J144" s="57"/>
      <c r="K144" s="94">
        <f>SUM(L144:O144)-M144</f>
        <v>730.2</v>
      </c>
      <c r="L144" s="57">
        <v>730.2</v>
      </c>
      <c r="M144" s="57"/>
      <c r="N144" s="57"/>
      <c r="O144" s="57"/>
    </row>
    <row r="145" spans="1:15" s="5" customFormat="1" ht="18.75" hidden="1">
      <c r="A145" s="30" t="s">
        <v>91</v>
      </c>
      <c r="B145" s="4" t="s">
        <v>8</v>
      </c>
      <c r="C145" s="9" t="s">
        <v>4</v>
      </c>
      <c r="D145" s="9" t="s">
        <v>222</v>
      </c>
      <c r="E145" s="9"/>
      <c r="F145" s="53">
        <f aca="true" t="shared" si="85" ref="F145:O145">SUM(F146:F147)</f>
        <v>0</v>
      </c>
      <c r="G145" s="53">
        <f t="shared" si="85"/>
        <v>0</v>
      </c>
      <c r="H145" s="53">
        <f t="shared" si="85"/>
        <v>0</v>
      </c>
      <c r="I145" s="53">
        <f t="shared" si="85"/>
        <v>0</v>
      </c>
      <c r="J145" s="53">
        <f t="shared" si="85"/>
        <v>0</v>
      </c>
      <c r="K145" s="53">
        <f t="shared" si="85"/>
        <v>0</v>
      </c>
      <c r="L145" s="53">
        <f t="shared" si="85"/>
        <v>0</v>
      </c>
      <c r="M145" s="53">
        <f t="shared" si="85"/>
        <v>0</v>
      </c>
      <c r="N145" s="53">
        <f t="shared" si="85"/>
        <v>0</v>
      </c>
      <c r="O145" s="53">
        <f t="shared" si="85"/>
        <v>0</v>
      </c>
    </row>
    <row r="146" spans="1:15" s="40" customFormat="1" ht="18.75" hidden="1">
      <c r="A146" s="37" t="s">
        <v>126</v>
      </c>
      <c r="B146" s="38" t="s">
        <v>8</v>
      </c>
      <c r="C146" s="39" t="s">
        <v>4</v>
      </c>
      <c r="D146" s="39" t="s">
        <v>222</v>
      </c>
      <c r="E146" s="39" t="s">
        <v>26</v>
      </c>
      <c r="F146" s="52">
        <f>SUM(G146:J146)</f>
        <v>0</v>
      </c>
      <c r="G146" s="57"/>
      <c r="H146" s="57"/>
      <c r="I146" s="57"/>
      <c r="J146" s="57"/>
      <c r="K146" s="52">
        <f>SUM(L146:O146)</f>
        <v>0</v>
      </c>
      <c r="L146" s="57"/>
      <c r="M146" s="57"/>
      <c r="N146" s="57"/>
      <c r="O146" s="57"/>
    </row>
    <row r="147" spans="1:15" s="40" customFormat="1" ht="18.75" hidden="1">
      <c r="A147" s="37" t="s">
        <v>127</v>
      </c>
      <c r="B147" s="38" t="s">
        <v>8</v>
      </c>
      <c r="C147" s="39" t="s">
        <v>4</v>
      </c>
      <c r="D147" s="39" t="s">
        <v>222</v>
      </c>
      <c r="E147" s="39" t="s">
        <v>20</v>
      </c>
      <c r="F147" s="52">
        <f>SUM(G147:J147)</f>
        <v>0</v>
      </c>
      <c r="G147" s="57"/>
      <c r="H147" s="57"/>
      <c r="I147" s="57"/>
      <c r="J147" s="57"/>
      <c r="K147" s="52">
        <f>SUM(L147:O147)</f>
        <v>0</v>
      </c>
      <c r="L147" s="57"/>
      <c r="M147" s="57"/>
      <c r="N147" s="57"/>
      <c r="O147" s="57"/>
    </row>
    <row r="148" spans="1:15" s="17" customFormat="1" ht="24.75" customHeight="1" hidden="1">
      <c r="A148" s="28" t="s">
        <v>97</v>
      </c>
      <c r="B148" s="15" t="s">
        <v>8</v>
      </c>
      <c r="C148" s="16" t="s">
        <v>4</v>
      </c>
      <c r="D148" s="16" t="s">
        <v>223</v>
      </c>
      <c r="E148" s="16"/>
      <c r="F148" s="50">
        <f aca="true" t="shared" si="86" ref="F148:O148">SUM(F149,F152)</f>
        <v>0</v>
      </c>
      <c r="G148" s="50">
        <f t="shared" si="86"/>
        <v>0</v>
      </c>
      <c r="H148" s="50">
        <f t="shared" si="86"/>
        <v>0</v>
      </c>
      <c r="I148" s="50">
        <f t="shared" si="86"/>
        <v>0</v>
      </c>
      <c r="J148" s="50">
        <f t="shared" si="86"/>
        <v>0</v>
      </c>
      <c r="K148" s="50">
        <f t="shared" si="86"/>
        <v>0</v>
      </c>
      <c r="L148" s="50">
        <f t="shared" si="86"/>
        <v>0</v>
      </c>
      <c r="M148" s="50">
        <f t="shared" si="86"/>
        <v>0</v>
      </c>
      <c r="N148" s="50">
        <f t="shared" si="86"/>
        <v>0</v>
      </c>
      <c r="O148" s="50">
        <f t="shared" si="86"/>
        <v>0</v>
      </c>
    </row>
    <row r="149" spans="1:15" s="5" customFormat="1" ht="37.5" hidden="1">
      <c r="A149" s="26" t="s">
        <v>362</v>
      </c>
      <c r="B149" s="4" t="s">
        <v>8</v>
      </c>
      <c r="C149" s="9" t="s">
        <v>4</v>
      </c>
      <c r="D149" s="9" t="s">
        <v>224</v>
      </c>
      <c r="E149" s="9"/>
      <c r="F149" s="53">
        <f aca="true" t="shared" si="87" ref="F149:O149">SUM(F150:F151)</f>
        <v>0</v>
      </c>
      <c r="G149" s="53">
        <f t="shared" si="87"/>
        <v>0</v>
      </c>
      <c r="H149" s="53">
        <f t="shared" si="87"/>
        <v>0</v>
      </c>
      <c r="I149" s="53">
        <f t="shared" si="87"/>
        <v>0</v>
      </c>
      <c r="J149" s="53">
        <f t="shared" si="87"/>
        <v>0</v>
      </c>
      <c r="K149" s="53">
        <f t="shared" si="87"/>
        <v>0</v>
      </c>
      <c r="L149" s="53">
        <f t="shared" si="87"/>
        <v>0</v>
      </c>
      <c r="M149" s="53">
        <f t="shared" si="87"/>
        <v>0</v>
      </c>
      <c r="N149" s="53">
        <f t="shared" si="87"/>
        <v>0</v>
      </c>
      <c r="O149" s="53">
        <f t="shared" si="87"/>
        <v>0</v>
      </c>
    </row>
    <row r="150" spans="1:15" s="40" customFormat="1" ht="18.75" hidden="1">
      <c r="A150" s="37" t="s">
        <v>126</v>
      </c>
      <c r="B150" s="38" t="s">
        <v>8</v>
      </c>
      <c r="C150" s="39" t="s">
        <v>4</v>
      </c>
      <c r="D150" s="39" t="s">
        <v>224</v>
      </c>
      <c r="E150" s="39" t="s">
        <v>26</v>
      </c>
      <c r="F150" s="52">
        <f>SUM(G150:J150)</f>
        <v>0</v>
      </c>
      <c r="G150" s="57"/>
      <c r="H150" s="57"/>
      <c r="I150" s="57"/>
      <c r="J150" s="57"/>
      <c r="K150" s="52">
        <f>SUM(L150:O150)</f>
        <v>0</v>
      </c>
      <c r="L150" s="57"/>
      <c r="M150" s="57"/>
      <c r="N150" s="57"/>
      <c r="O150" s="57"/>
    </row>
    <row r="151" spans="1:15" s="40" customFormat="1" ht="18.75" hidden="1">
      <c r="A151" s="37" t="s">
        <v>127</v>
      </c>
      <c r="B151" s="38" t="s">
        <v>8</v>
      </c>
      <c r="C151" s="39" t="s">
        <v>4</v>
      </c>
      <c r="D151" s="39" t="s">
        <v>224</v>
      </c>
      <c r="E151" s="39" t="s">
        <v>20</v>
      </c>
      <c r="F151" s="52">
        <f>SUM(G151:J151)</f>
        <v>0</v>
      </c>
      <c r="G151" s="57"/>
      <c r="H151" s="57"/>
      <c r="I151" s="57"/>
      <c r="J151" s="57"/>
      <c r="K151" s="52">
        <f>SUM(L151:O151)</f>
        <v>0</v>
      </c>
      <c r="L151" s="57"/>
      <c r="M151" s="57"/>
      <c r="N151" s="57"/>
      <c r="O151" s="57"/>
    </row>
    <row r="152" spans="1:15" s="5" customFormat="1" ht="56.25" hidden="1">
      <c r="A152" s="26" t="s">
        <v>363</v>
      </c>
      <c r="B152" s="4" t="s">
        <v>8</v>
      </c>
      <c r="C152" s="9" t="s">
        <v>4</v>
      </c>
      <c r="D152" s="9" t="s">
        <v>268</v>
      </c>
      <c r="E152" s="9"/>
      <c r="F152" s="53">
        <f aca="true" t="shared" si="88" ref="F152:O152">SUM(F153:F154)</f>
        <v>0</v>
      </c>
      <c r="G152" s="53">
        <f t="shared" si="88"/>
        <v>0</v>
      </c>
      <c r="H152" s="53">
        <f t="shared" si="88"/>
        <v>0</v>
      </c>
      <c r="I152" s="53">
        <f t="shared" si="88"/>
        <v>0</v>
      </c>
      <c r="J152" s="53">
        <f t="shared" si="88"/>
        <v>0</v>
      </c>
      <c r="K152" s="53">
        <f t="shared" si="88"/>
        <v>0</v>
      </c>
      <c r="L152" s="53">
        <f t="shared" si="88"/>
        <v>0</v>
      </c>
      <c r="M152" s="53">
        <f t="shared" si="88"/>
        <v>0</v>
      </c>
      <c r="N152" s="53">
        <f t="shared" si="88"/>
        <v>0</v>
      </c>
      <c r="O152" s="53">
        <f t="shared" si="88"/>
        <v>0</v>
      </c>
    </row>
    <row r="153" spans="1:15" s="40" customFormat="1" ht="18.75" hidden="1">
      <c r="A153" s="37" t="s">
        <v>126</v>
      </c>
      <c r="B153" s="38" t="s">
        <v>8</v>
      </c>
      <c r="C153" s="39" t="s">
        <v>4</v>
      </c>
      <c r="D153" s="39" t="s">
        <v>268</v>
      </c>
      <c r="E153" s="39" t="s">
        <v>26</v>
      </c>
      <c r="F153" s="52">
        <f>SUM(G153:J153)</f>
        <v>0</v>
      </c>
      <c r="G153" s="57"/>
      <c r="H153" s="57"/>
      <c r="I153" s="57"/>
      <c r="J153" s="57"/>
      <c r="K153" s="52">
        <f>SUM(L153:O153)</f>
        <v>0</v>
      </c>
      <c r="L153" s="57"/>
      <c r="M153" s="57"/>
      <c r="N153" s="57"/>
      <c r="O153" s="57"/>
    </row>
    <row r="154" spans="1:15" s="40" customFormat="1" ht="18.75" hidden="1">
      <c r="A154" s="37" t="s">
        <v>127</v>
      </c>
      <c r="B154" s="38" t="s">
        <v>8</v>
      </c>
      <c r="C154" s="39" t="s">
        <v>4</v>
      </c>
      <c r="D154" s="39" t="s">
        <v>268</v>
      </c>
      <c r="E154" s="39" t="s">
        <v>20</v>
      </c>
      <c r="F154" s="52">
        <f>SUM(G154:J154)</f>
        <v>0</v>
      </c>
      <c r="G154" s="57"/>
      <c r="H154" s="57"/>
      <c r="I154" s="57"/>
      <c r="J154" s="57"/>
      <c r="K154" s="52">
        <f>SUM(L154:O154)</f>
        <v>0</v>
      </c>
      <c r="L154" s="57"/>
      <c r="M154" s="57"/>
      <c r="N154" s="57"/>
      <c r="O154" s="57"/>
    </row>
    <row r="155" spans="1:15" s="17" customFormat="1" ht="18.75">
      <c r="A155" s="28" t="s">
        <v>42</v>
      </c>
      <c r="B155" s="15" t="s">
        <v>8</v>
      </c>
      <c r="C155" s="16" t="s">
        <v>5</v>
      </c>
      <c r="D155" s="16"/>
      <c r="E155" s="16"/>
      <c r="F155" s="50">
        <f aca="true" t="shared" si="89" ref="F155:O155">SUM(F156,F172)</f>
        <v>117472.2</v>
      </c>
      <c r="G155" s="50">
        <f t="shared" si="89"/>
        <v>117472.2</v>
      </c>
      <c r="H155" s="50">
        <f t="shared" si="89"/>
        <v>0</v>
      </c>
      <c r="I155" s="50">
        <f t="shared" si="89"/>
        <v>0</v>
      </c>
      <c r="J155" s="50">
        <f t="shared" si="89"/>
        <v>0</v>
      </c>
      <c r="K155" s="50">
        <f t="shared" si="89"/>
        <v>114099.19999999998</v>
      </c>
      <c r="L155" s="50">
        <f t="shared" si="89"/>
        <v>114099.19999999998</v>
      </c>
      <c r="M155" s="50">
        <f t="shared" si="89"/>
        <v>0</v>
      </c>
      <c r="N155" s="50">
        <f t="shared" si="89"/>
        <v>0</v>
      </c>
      <c r="O155" s="50">
        <f t="shared" si="89"/>
        <v>0</v>
      </c>
    </row>
    <row r="156" spans="1:15" s="17" customFormat="1" ht="18.75" hidden="1">
      <c r="A156" s="28" t="s">
        <v>42</v>
      </c>
      <c r="B156" s="15" t="s">
        <v>8</v>
      </c>
      <c r="C156" s="16" t="s">
        <v>5</v>
      </c>
      <c r="D156" s="16" t="s">
        <v>225</v>
      </c>
      <c r="E156" s="16"/>
      <c r="F156" s="54">
        <f aca="true" t="shared" si="90" ref="F156:O156">F157+F160+F163+F166+F169</f>
        <v>112972.2</v>
      </c>
      <c r="G156" s="54">
        <f t="shared" si="90"/>
        <v>112972.2</v>
      </c>
      <c r="H156" s="54">
        <f t="shared" si="90"/>
        <v>0</v>
      </c>
      <c r="I156" s="54">
        <f t="shared" si="90"/>
        <v>0</v>
      </c>
      <c r="J156" s="54">
        <f t="shared" si="90"/>
        <v>0</v>
      </c>
      <c r="K156" s="54">
        <f t="shared" si="90"/>
        <v>109610.79999999999</v>
      </c>
      <c r="L156" s="54">
        <f t="shared" si="90"/>
        <v>109610.79999999999</v>
      </c>
      <c r="M156" s="54">
        <f t="shared" si="90"/>
        <v>0</v>
      </c>
      <c r="N156" s="54">
        <f t="shared" si="90"/>
        <v>0</v>
      </c>
      <c r="O156" s="54">
        <f t="shared" si="90"/>
        <v>0</v>
      </c>
    </row>
    <row r="157" spans="1:15" s="5" customFormat="1" ht="18.75" hidden="1">
      <c r="A157" s="26" t="s">
        <v>92</v>
      </c>
      <c r="B157" s="4" t="s">
        <v>8</v>
      </c>
      <c r="C157" s="9" t="s">
        <v>5</v>
      </c>
      <c r="D157" s="9" t="s">
        <v>226</v>
      </c>
      <c r="E157" s="9"/>
      <c r="F157" s="53">
        <f aca="true" t="shared" si="91" ref="F157:O157">SUM(F158:F159)</f>
        <v>13452.3</v>
      </c>
      <c r="G157" s="53">
        <f t="shared" si="91"/>
        <v>13452.3</v>
      </c>
      <c r="H157" s="53">
        <f t="shared" si="91"/>
        <v>0</v>
      </c>
      <c r="I157" s="53">
        <f t="shared" si="91"/>
        <v>0</v>
      </c>
      <c r="J157" s="53">
        <f t="shared" si="91"/>
        <v>0</v>
      </c>
      <c r="K157" s="53">
        <f t="shared" si="91"/>
        <v>13325.9</v>
      </c>
      <c r="L157" s="53">
        <f t="shared" si="91"/>
        <v>13325.9</v>
      </c>
      <c r="M157" s="53">
        <f t="shared" si="91"/>
        <v>0</v>
      </c>
      <c r="N157" s="53">
        <f t="shared" si="91"/>
        <v>0</v>
      </c>
      <c r="O157" s="53">
        <f t="shared" si="91"/>
        <v>0</v>
      </c>
    </row>
    <row r="158" spans="1:15" s="40" customFormat="1" ht="20.25" customHeight="1" hidden="1">
      <c r="A158" s="37" t="s">
        <v>126</v>
      </c>
      <c r="B158" s="38" t="s">
        <v>8</v>
      </c>
      <c r="C158" s="39" t="s">
        <v>5</v>
      </c>
      <c r="D158" s="39" t="s">
        <v>226</v>
      </c>
      <c r="E158" s="39" t="s">
        <v>26</v>
      </c>
      <c r="F158" s="52">
        <f>SUM(G158:J158)</f>
        <v>0</v>
      </c>
      <c r="G158" s="57"/>
      <c r="H158" s="57"/>
      <c r="I158" s="57"/>
      <c r="J158" s="57"/>
      <c r="K158" s="52">
        <f>SUM(L158:O158)</f>
        <v>0</v>
      </c>
      <c r="L158" s="57"/>
      <c r="M158" s="57"/>
      <c r="N158" s="57"/>
      <c r="O158" s="57"/>
    </row>
    <row r="159" spans="1:15" s="40" customFormat="1" ht="18.75" hidden="1">
      <c r="A159" s="37" t="s">
        <v>127</v>
      </c>
      <c r="B159" s="38" t="s">
        <v>8</v>
      </c>
      <c r="C159" s="39" t="s">
        <v>5</v>
      </c>
      <c r="D159" s="39" t="s">
        <v>226</v>
      </c>
      <c r="E159" s="39" t="s">
        <v>20</v>
      </c>
      <c r="F159" s="94">
        <f>SUM(G159:J159)-H159</f>
        <v>13452.3</v>
      </c>
      <c r="G159" s="57">
        <v>13452.3</v>
      </c>
      <c r="H159" s="57"/>
      <c r="I159" s="57"/>
      <c r="J159" s="57"/>
      <c r="K159" s="94">
        <f>SUM(L159:O159)-M159</f>
        <v>13325.9</v>
      </c>
      <c r="L159" s="57">
        <v>13325.9</v>
      </c>
      <c r="M159" s="57"/>
      <c r="N159" s="57"/>
      <c r="O159" s="57"/>
    </row>
    <row r="160" spans="1:15" s="5" customFormat="1" ht="56.25" hidden="1">
      <c r="A160" s="26" t="s">
        <v>93</v>
      </c>
      <c r="B160" s="4" t="s">
        <v>8</v>
      </c>
      <c r="C160" s="9" t="s">
        <v>5</v>
      </c>
      <c r="D160" s="9" t="s">
        <v>227</v>
      </c>
      <c r="E160" s="9"/>
      <c r="F160" s="53">
        <f aca="true" t="shared" si="92" ref="F160:O160">SUM(F161:F162)</f>
        <v>69796.2</v>
      </c>
      <c r="G160" s="53">
        <f t="shared" si="92"/>
        <v>69796.2</v>
      </c>
      <c r="H160" s="53">
        <f t="shared" si="92"/>
        <v>0</v>
      </c>
      <c r="I160" s="53">
        <f t="shared" si="92"/>
        <v>0</v>
      </c>
      <c r="J160" s="53">
        <f t="shared" si="92"/>
        <v>0</v>
      </c>
      <c r="K160" s="53">
        <f t="shared" si="92"/>
        <v>69480.3</v>
      </c>
      <c r="L160" s="53">
        <f t="shared" si="92"/>
        <v>69480.3</v>
      </c>
      <c r="M160" s="53">
        <f t="shared" si="92"/>
        <v>0</v>
      </c>
      <c r="N160" s="53">
        <f t="shared" si="92"/>
        <v>0</v>
      </c>
      <c r="O160" s="53">
        <f t="shared" si="92"/>
        <v>0</v>
      </c>
    </row>
    <row r="161" spans="1:15" s="40" customFormat="1" ht="18" customHeight="1" hidden="1">
      <c r="A161" s="37" t="s">
        <v>126</v>
      </c>
      <c r="B161" s="38" t="s">
        <v>8</v>
      </c>
      <c r="C161" s="39" t="s">
        <v>5</v>
      </c>
      <c r="D161" s="39" t="s">
        <v>227</v>
      </c>
      <c r="E161" s="39" t="s">
        <v>26</v>
      </c>
      <c r="F161" s="52">
        <f>SUM(G161:J161)</f>
        <v>0</v>
      </c>
      <c r="G161" s="57"/>
      <c r="H161" s="57"/>
      <c r="I161" s="57"/>
      <c r="J161" s="57"/>
      <c r="K161" s="52">
        <f>SUM(L161:O161)</f>
        <v>0</v>
      </c>
      <c r="L161" s="57"/>
      <c r="M161" s="57"/>
      <c r="N161" s="57"/>
      <c r="O161" s="57"/>
    </row>
    <row r="162" spans="1:15" s="40" customFormat="1" ht="18.75" hidden="1">
      <c r="A162" s="37" t="s">
        <v>127</v>
      </c>
      <c r="B162" s="38" t="s">
        <v>8</v>
      </c>
      <c r="C162" s="39" t="s">
        <v>5</v>
      </c>
      <c r="D162" s="39" t="s">
        <v>227</v>
      </c>
      <c r="E162" s="39" t="s">
        <v>20</v>
      </c>
      <c r="F162" s="94">
        <f>SUM(G162:J162)-H162</f>
        <v>69796.2</v>
      </c>
      <c r="G162" s="57">
        <v>69796.2</v>
      </c>
      <c r="H162" s="57"/>
      <c r="I162" s="57"/>
      <c r="J162" s="57"/>
      <c r="K162" s="94">
        <f>SUM(L162:O162)-M162</f>
        <v>69480.3</v>
      </c>
      <c r="L162" s="57">
        <v>69480.3</v>
      </c>
      <c r="M162" s="57"/>
      <c r="N162" s="57"/>
      <c r="O162" s="57"/>
    </row>
    <row r="163" spans="1:15" s="5" customFormat="1" ht="18.75" hidden="1">
      <c r="A163" s="26" t="s">
        <v>94</v>
      </c>
      <c r="B163" s="4" t="s">
        <v>8</v>
      </c>
      <c r="C163" s="9" t="s">
        <v>5</v>
      </c>
      <c r="D163" s="9" t="s">
        <v>228</v>
      </c>
      <c r="E163" s="9"/>
      <c r="F163" s="53">
        <f aca="true" t="shared" si="93" ref="F163:O163">SUM(F164:F165)</f>
        <v>16950.5</v>
      </c>
      <c r="G163" s="53">
        <f t="shared" si="93"/>
        <v>16950.5</v>
      </c>
      <c r="H163" s="53">
        <f t="shared" si="93"/>
        <v>0</v>
      </c>
      <c r="I163" s="53">
        <f t="shared" si="93"/>
        <v>0</v>
      </c>
      <c r="J163" s="53">
        <f t="shared" si="93"/>
        <v>0</v>
      </c>
      <c r="K163" s="53">
        <f t="shared" si="93"/>
        <v>16950.5</v>
      </c>
      <c r="L163" s="53">
        <f t="shared" si="93"/>
        <v>16950.5</v>
      </c>
      <c r="M163" s="53">
        <f t="shared" si="93"/>
        <v>0</v>
      </c>
      <c r="N163" s="53">
        <f t="shared" si="93"/>
        <v>0</v>
      </c>
      <c r="O163" s="53">
        <f t="shared" si="93"/>
        <v>0</v>
      </c>
    </row>
    <row r="164" spans="1:15" s="40" customFormat="1" ht="21.75" customHeight="1" hidden="1">
      <c r="A164" s="37" t="s">
        <v>126</v>
      </c>
      <c r="B164" s="38" t="s">
        <v>8</v>
      </c>
      <c r="C164" s="39" t="s">
        <v>5</v>
      </c>
      <c r="D164" s="39" t="s">
        <v>228</v>
      </c>
      <c r="E164" s="39" t="s">
        <v>26</v>
      </c>
      <c r="F164" s="52">
        <f>SUM(G164:J164)</f>
        <v>0</v>
      </c>
      <c r="G164" s="57"/>
      <c r="H164" s="57"/>
      <c r="I164" s="57"/>
      <c r="J164" s="57"/>
      <c r="K164" s="52">
        <f>SUM(L164:O164)</f>
        <v>0</v>
      </c>
      <c r="L164" s="57"/>
      <c r="M164" s="57"/>
      <c r="N164" s="57"/>
      <c r="O164" s="57"/>
    </row>
    <row r="165" spans="1:15" s="40" customFormat="1" ht="18.75" hidden="1">
      <c r="A165" s="37" t="s">
        <v>127</v>
      </c>
      <c r="B165" s="38" t="s">
        <v>8</v>
      </c>
      <c r="C165" s="39" t="s">
        <v>5</v>
      </c>
      <c r="D165" s="39" t="s">
        <v>228</v>
      </c>
      <c r="E165" s="39" t="s">
        <v>20</v>
      </c>
      <c r="F165" s="94">
        <f>SUM(G165:J165)-H165</f>
        <v>16950.5</v>
      </c>
      <c r="G165" s="57">
        <v>16950.5</v>
      </c>
      <c r="H165" s="57"/>
      <c r="I165" s="57"/>
      <c r="J165" s="57"/>
      <c r="K165" s="94">
        <f>SUM(L165:O165)-M165</f>
        <v>16950.5</v>
      </c>
      <c r="L165" s="57">
        <v>16950.5</v>
      </c>
      <c r="M165" s="57"/>
      <c r="N165" s="57"/>
      <c r="O165" s="57"/>
    </row>
    <row r="166" spans="1:15" s="5" customFormat="1" ht="18.75" hidden="1">
      <c r="A166" s="26" t="s">
        <v>95</v>
      </c>
      <c r="B166" s="4" t="s">
        <v>8</v>
      </c>
      <c r="C166" s="9" t="s">
        <v>5</v>
      </c>
      <c r="D166" s="9" t="s">
        <v>229</v>
      </c>
      <c r="E166" s="9"/>
      <c r="F166" s="53">
        <f aca="true" t="shared" si="94" ref="F166:O166">SUM(F167:F168)</f>
        <v>1994.4</v>
      </c>
      <c r="G166" s="53">
        <f t="shared" si="94"/>
        <v>1994.4</v>
      </c>
      <c r="H166" s="53">
        <f t="shared" si="94"/>
        <v>0</v>
      </c>
      <c r="I166" s="53">
        <f t="shared" si="94"/>
        <v>0</v>
      </c>
      <c r="J166" s="53">
        <f t="shared" si="94"/>
        <v>0</v>
      </c>
      <c r="K166" s="53">
        <f t="shared" si="94"/>
        <v>1994.4</v>
      </c>
      <c r="L166" s="53">
        <f t="shared" si="94"/>
        <v>1994.4</v>
      </c>
      <c r="M166" s="53">
        <f t="shared" si="94"/>
        <v>0</v>
      </c>
      <c r="N166" s="53">
        <f t="shared" si="94"/>
        <v>0</v>
      </c>
      <c r="O166" s="53">
        <f t="shared" si="94"/>
        <v>0</v>
      </c>
    </row>
    <row r="167" spans="1:15" s="40" customFormat="1" ht="24.75" customHeight="1" hidden="1">
      <c r="A167" s="37" t="s">
        <v>126</v>
      </c>
      <c r="B167" s="38" t="s">
        <v>8</v>
      </c>
      <c r="C167" s="39" t="s">
        <v>5</v>
      </c>
      <c r="D167" s="39" t="s">
        <v>229</v>
      </c>
      <c r="E167" s="39" t="s">
        <v>26</v>
      </c>
      <c r="F167" s="52">
        <f>SUM(G167:J167)</f>
        <v>0</v>
      </c>
      <c r="G167" s="57"/>
      <c r="H167" s="57"/>
      <c r="I167" s="57"/>
      <c r="J167" s="57"/>
      <c r="K167" s="52">
        <f>SUM(L167:O167)</f>
        <v>0</v>
      </c>
      <c r="L167" s="57"/>
      <c r="M167" s="57"/>
      <c r="N167" s="57"/>
      <c r="O167" s="57"/>
    </row>
    <row r="168" spans="1:15" s="40" customFormat="1" ht="18.75" hidden="1">
      <c r="A168" s="37" t="s">
        <v>127</v>
      </c>
      <c r="B168" s="38" t="s">
        <v>8</v>
      </c>
      <c r="C168" s="39" t="s">
        <v>5</v>
      </c>
      <c r="D168" s="39" t="s">
        <v>229</v>
      </c>
      <c r="E168" s="39" t="s">
        <v>20</v>
      </c>
      <c r="F168" s="94">
        <f>SUM(G168:J168)-H168</f>
        <v>1994.4</v>
      </c>
      <c r="G168" s="57">
        <v>1994.4</v>
      </c>
      <c r="H168" s="57"/>
      <c r="I168" s="57"/>
      <c r="J168" s="57"/>
      <c r="K168" s="94">
        <f>SUM(L168:O168)-M168</f>
        <v>1994.4</v>
      </c>
      <c r="L168" s="57">
        <v>1994.4</v>
      </c>
      <c r="M168" s="57"/>
      <c r="N168" s="57"/>
      <c r="O168" s="57"/>
    </row>
    <row r="169" spans="1:15" s="5" customFormat="1" ht="37.5" hidden="1">
      <c r="A169" s="26" t="s">
        <v>96</v>
      </c>
      <c r="B169" s="4" t="s">
        <v>8</v>
      </c>
      <c r="C169" s="9" t="s">
        <v>5</v>
      </c>
      <c r="D169" s="9" t="s">
        <v>230</v>
      </c>
      <c r="E169" s="9"/>
      <c r="F169" s="53">
        <f aca="true" t="shared" si="95" ref="F169:O169">SUM(F170:F171)</f>
        <v>10778.8</v>
      </c>
      <c r="G169" s="53">
        <f t="shared" si="95"/>
        <v>10778.8</v>
      </c>
      <c r="H169" s="53">
        <f t="shared" si="95"/>
        <v>0</v>
      </c>
      <c r="I169" s="53">
        <f t="shared" si="95"/>
        <v>0</v>
      </c>
      <c r="J169" s="53">
        <f t="shared" si="95"/>
        <v>0</v>
      </c>
      <c r="K169" s="53">
        <f t="shared" si="95"/>
        <v>7859.7</v>
      </c>
      <c r="L169" s="53">
        <f t="shared" si="95"/>
        <v>7859.7</v>
      </c>
      <c r="M169" s="53">
        <f t="shared" si="95"/>
        <v>0</v>
      </c>
      <c r="N169" s="53">
        <f t="shared" si="95"/>
        <v>0</v>
      </c>
      <c r="O169" s="53">
        <f t="shared" si="95"/>
        <v>0</v>
      </c>
    </row>
    <row r="170" spans="1:15" s="40" customFormat="1" ht="22.5" customHeight="1" hidden="1">
      <c r="A170" s="37" t="s">
        <v>126</v>
      </c>
      <c r="B170" s="38" t="s">
        <v>8</v>
      </c>
      <c r="C170" s="39" t="s">
        <v>5</v>
      </c>
      <c r="D170" s="39" t="s">
        <v>230</v>
      </c>
      <c r="E170" s="39" t="s">
        <v>26</v>
      </c>
      <c r="F170" s="52">
        <f>SUM(G170:J170)</f>
        <v>0</v>
      </c>
      <c r="G170" s="57"/>
      <c r="H170" s="57"/>
      <c r="I170" s="57"/>
      <c r="J170" s="57"/>
      <c r="K170" s="52">
        <f>SUM(L170:O170)</f>
        <v>0</v>
      </c>
      <c r="L170" s="57"/>
      <c r="M170" s="57"/>
      <c r="N170" s="57"/>
      <c r="O170" s="57"/>
    </row>
    <row r="171" spans="1:15" s="40" customFormat="1" ht="18.75" hidden="1">
      <c r="A171" s="37" t="s">
        <v>127</v>
      </c>
      <c r="B171" s="38" t="s">
        <v>8</v>
      </c>
      <c r="C171" s="39" t="s">
        <v>5</v>
      </c>
      <c r="D171" s="39" t="s">
        <v>230</v>
      </c>
      <c r="E171" s="39" t="s">
        <v>20</v>
      </c>
      <c r="F171" s="94">
        <f>SUM(G171:J171)-H171</f>
        <v>10778.8</v>
      </c>
      <c r="G171" s="57">
        <v>10778.8</v>
      </c>
      <c r="H171" s="57"/>
      <c r="I171" s="57"/>
      <c r="J171" s="57"/>
      <c r="K171" s="94">
        <f>SUM(L171:O171)-M171</f>
        <v>7859.7</v>
      </c>
      <c r="L171" s="57">
        <v>7859.7</v>
      </c>
      <c r="M171" s="57"/>
      <c r="N171" s="57"/>
      <c r="O171" s="57"/>
    </row>
    <row r="172" spans="1:15" s="40" customFormat="1" ht="21.75" customHeight="1" hidden="1">
      <c r="A172" s="28" t="s">
        <v>97</v>
      </c>
      <c r="B172" s="15" t="s">
        <v>8</v>
      </c>
      <c r="C172" s="16" t="s">
        <v>5</v>
      </c>
      <c r="D172" s="16" t="s">
        <v>223</v>
      </c>
      <c r="E172" s="16"/>
      <c r="F172" s="50">
        <f aca="true" t="shared" si="96" ref="F172:K173">SUM(F173)</f>
        <v>4500</v>
      </c>
      <c r="G172" s="50">
        <f t="shared" si="96"/>
        <v>4500</v>
      </c>
      <c r="H172" s="50">
        <f t="shared" si="96"/>
        <v>0</v>
      </c>
      <c r="I172" s="50">
        <f t="shared" si="96"/>
        <v>0</v>
      </c>
      <c r="J172" s="50">
        <f t="shared" si="96"/>
        <v>0</v>
      </c>
      <c r="K172" s="50">
        <f t="shared" si="96"/>
        <v>4488.4</v>
      </c>
      <c r="L172" s="50">
        <f aca="true" t="shared" si="97" ref="L172:O173">SUM(L173)</f>
        <v>4488.4</v>
      </c>
      <c r="M172" s="50">
        <f t="shared" si="97"/>
        <v>0</v>
      </c>
      <c r="N172" s="50">
        <f t="shared" si="97"/>
        <v>0</v>
      </c>
      <c r="O172" s="50">
        <f t="shared" si="97"/>
        <v>0</v>
      </c>
    </row>
    <row r="173" spans="1:15" s="40" customFormat="1" ht="37.5" hidden="1">
      <c r="A173" s="26" t="s">
        <v>367</v>
      </c>
      <c r="B173" s="4" t="s">
        <v>8</v>
      </c>
      <c r="C173" s="9" t="s">
        <v>5</v>
      </c>
      <c r="D173" s="9" t="s">
        <v>366</v>
      </c>
      <c r="E173" s="9"/>
      <c r="F173" s="56">
        <f t="shared" si="96"/>
        <v>4500</v>
      </c>
      <c r="G173" s="56">
        <f t="shared" si="96"/>
        <v>4500</v>
      </c>
      <c r="H173" s="56">
        <f t="shared" si="96"/>
        <v>0</v>
      </c>
      <c r="I173" s="56">
        <f t="shared" si="96"/>
        <v>0</v>
      </c>
      <c r="J173" s="56">
        <f t="shared" si="96"/>
        <v>0</v>
      </c>
      <c r="K173" s="56">
        <f>SUM(K174)</f>
        <v>4488.4</v>
      </c>
      <c r="L173" s="56">
        <f t="shared" si="97"/>
        <v>4488.4</v>
      </c>
      <c r="M173" s="56">
        <f t="shared" si="97"/>
        <v>0</v>
      </c>
      <c r="N173" s="56">
        <f t="shared" si="97"/>
        <v>0</v>
      </c>
      <c r="O173" s="56">
        <f t="shared" si="97"/>
        <v>0</v>
      </c>
    </row>
    <row r="174" spans="1:15" s="40" customFormat="1" ht="18.75" hidden="1">
      <c r="A174" s="37" t="s">
        <v>127</v>
      </c>
      <c r="B174" s="38" t="s">
        <v>8</v>
      </c>
      <c r="C174" s="39" t="s">
        <v>5</v>
      </c>
      <c r="D174" s="39" t="s">
        <v>366</v>
      </c>
      <c r="E174" s="39" t="s">
        <v>20</v>
      </c>
      <c r="F174" s="94">
        <f>SUM(G174:J174)-H174</f>
        <v>4500</v>
      </c>
      <c r="G174" s="57">
        <v>4500</v>
      </c>
      <c r="H174" s="57"/>
      <c r="I174" s="57"/>
      <c r="J174" s="57"/>
      <c r="K174" s="94">
        <f>SUM(L174:O174)-M174</f>
        <v>4488.4</v>
      </c>
      <c r="L174" s="57">
        <v>4488.4</v>
      </c>
      <c r="M174" s="57"/>
      <c r="N174" s="57"/>
      <c r="O174" s="57"/>
    </row>
    <row r="175" spans="1:15" s="17" customFormat="1" ht="37.5">
      <c r="A175" s="28" t="s">
        <v>159</v>
      </c>
      <c r="B175" s="15" t="s">
        <v>8</v>
      </c>
      <c r="C175" s="16" t="s">
        <v>8</v>
      </c>
      <c r="D175" s="16"/>
      <c r="E175" s="16"/>
      <c r="F175" s="50">
        <f aca="true" t="shared" si="98" ref="F175:O175">SUM(F176,F179,F182)</f>
        <v>175232.90000000002</v>
      </c>
      <c r="G175" s="50">
        <f t="shared" si="98"/>
        <v>175232.90000000002</v>
      </c>
      <c r="H175" s="50">
        <f t="shared" si="98"/>
        <v>137763.6</v>
      </c>
      <c r="I175" s="50">
        <f t="shared" si="98"/>
        <v>0</v>
      </c>
      <c r="J175" s="50">
        <f t="shared" si="98"/>
        <v>0</v>
      </c>
      <c r="K175" s="50">
        <f t="shared" si="98"/>
        <v>163469.4</v>
      </c>
      <c r="L175" s="50">
        <f t="shared" si="98"/>
        <v>163469.4</v>
      </c>
      <c r="M175" s="50">
        <f t="shared" si="98"/>
        <v>130727.5</v>
      </c>
      <c r="N175" s="50">
        <f t="shared" si="98"/>
        <v>0</v>
      </c>
      <c r="O175" s="50">
        <f t="shared" si="98"/>
        <v>0</v>
      </c>
    </row>
    <row r="176" spans="1:15" s="17" customFormat="1" ht="56.25" hidden="1">
      <c r="A176" s="28" t="s">
        <v>58</v>
      </c>
      <c r="B176" s="15" t="s">
        <v>8</v>
      </c>
      <c r="C176" s="16" t="s">
        <v>8</v>
      </c>
      <c r="D176" s="16" t="s">
        <v>176</v>
      </c>
      <c r="E176" s="16"/>
      <c r="F176" s="50">
        <f aca="true" t="shared" si="99" ref="F176:K180">F177</f>
        <v>6904.1</v>
      </c>
      <c r="G176" s="50">
        <f t="shared" si="99"/>
        <v>6904.1</v>
      </c>
      <c r="H176" s="50">
        <f t="shared" si="99"/>
        <v>0</v>
      </c>
      <c r="I176" s="50">
        <f t="shared" si="99"/>
        <v>0</v>
      </c>
      <c r="J176" s="50">
        <f t="shared" si="99"/>
        <v>0</v>
      </c>
      <c r="K176" s="50">
        <f t="shared" si="99"/>
        <v>6429.6</v>
      </c>
      <c r="L176" s="50">
        <f aca="true" t="shared" si="100" ref="L176:O177">L177</f>
        <v>6429.6</v>
      </c>
      <c r="M176" s="50">
        <f t="shared" si="100"/>
        <v>0</v>
      </c>
      <c r="N176" s="50">
        <f t="shared" si="100"/>
        <v>0</v>
      </c>
      <c r="O176" s="50">
        <f t="shared" si="100"/>
        <v>0</v>
      </c>
    </row>
    <row r="177" spans="1:15" s="5" customFormat="1" ht="18.75" hidden="1">
      <c r="A177" s="26" t="s">
        <v>60</v>
      </c>
      <c r="B177" s="4" t="s">
        <v>8</v>
      </c>
      <c r="C177" s="9" t="s">
        <v>8</v>
      </c>
      <c r="D177" s="9" t="s">
        <v>178</v>
      </c>
      <c r="E177" s="9"/>
      <c r="F177" s="51">
        <f t="shared" si="99"/>
        <v>6904.1</v>
      </c>
      <c r="G177" s="51">
        <f t="shared" si="99"/>
        <v>6904.1</v>
      </c>
      <c r="H177" s="51">
        <f t="shared" si="99"/>
        <v>0</v>
      </c>
      <c r="I177" s="51">
        <f t="shared" si="99"/>
        <v>0</v>
      </c>
      <c r="J177" s="51">
        <f t="shared" si="99"/>
        <v>0</v>
      </c>
      <c r="K177" s="51">
        <f>K178</f>
        <v>6429.6</v>
      </c>
      <c r="L177" s="51">
        <f t="shared" si="100"/>
        <v>6429.6</v>
      </c>
      <c r="M177" s="51">
        <f t="shared" si="100"/>
        <v>0</v>
      </c>
      <c r="N177" s="51">
        <f t="shared" si="100"/>
        <v>0</v>
      </c>
      <c r="O177" s="51">
        <f t="shared" si="100"/>
        <v>0</v>
      </c>
    </row>
    <row r="178" spans="1:15" s="40" customFormat="1" ht="18.75" hidden="1">
      <c r="A178" s="37" t="s">
        <v>127</v>
      </c>
      <c r="B178" s="38" t="s">
        <v>8</v>
      </c>
      <c r="C178" s="39" t="s">
        <v>8</v>
      </c>
      <c r="D178" s="39" t="s">
        <v>178</v>
      </c>
      <c r="E178" s="39" t="s">
        <v>20</v>
      </c>
      <c r="F178" s="94">
        <f>SUM(G178:J178)-H178</f>
        <v>6904.1</v>
      </c>
      <c r="G178" s="57">
        <f>6806+98.1</f>
        <v>6904.1</v>
      </c>
      <c r="H178" s="57"/>
      <c r="I178" s="57"/>
      <c r="J178" s="57"/>
      <c r="K178" s="94">
        <f>SUM(L178:O178)-M178</f>
        <v>6429.6</v>
      </c>
      <c r="L178" s="57">
        <v>6429.6</v>
      </c>
      <c r="M178" s="57"/>
      <c r="N178" s="57"/>
      <c r="O178" s="57"/>
    </row>
    <row r="179" spans="1:15" s="17" customFormat="1" ht="60.75" customHeight="1" hidden="1">
      <c r="A179" s="28" t="s">
        <v>166</v>
      </c>
      <c r="B179" s="15" t="s">
        <v>8</v>
      </c>
      <c r="C179" s="16" t="s">
        <v>8</v>
      </c>
      <c r="D179" s="16" t="s">
        <v>231</v>
      </c>
      <c r="E179" s="16"/>
      <c r="F179" s="50">
        <f t="shared" si="99"/>
        <v>137763.6</v>
      </c>
      <c r="G179" s="50">
        <f t="shared" si="99"/>
        <v>137763.6</v>
      </c>
      <c r="H179" s="50">
        <f t="shared" si="99"/>
        <v>137763.6</v>
      </c>
      <c r="I179" s="50">
        <f t="shared" si="99"/>
        <v>0</v>
      </c>
      <c r="J179" s="50">
        <f t="shared" si="99"/>
        <v>0</v>
      </c>
      <c r="K179" s="50">
        <f aca="true" t="shared" si="101" ref="K179:O180">K180</f>
        <v>130727.5</v>
      </c>
      <c r="L179" s="50">
        <f t="shared" si="101"/>
        <v>130727.5</v>
      </c>
      <c r="M179" s="50">
        <f t="shared" si="101"/>
        <v>130727.5</v>
      </c>
      <c r="N179" s="50">
        <f t="shared" si="101"/>
        <v>0</v>
      </c>
      <c r="O179" s="50">
        <f t="shared" si="101"/>
        <v>0</v>
      </c>
    </row>
    <row r="180" spans="1:15" s="5" customFormat="1" ht="26.25" customHeight="1" hidden="1">
      <c r="A180" s="26" t="s">
        <v>167</v>
      </c>
      <c r="B180" s="4" t="s">
        <v>8</v>
      </c>
      <c r="C180" s="9" t="s">
        <v>8</v>
      </c>
      <c r="D180" s="9" t="s">
        <v>369</v>
      </c>
      <c r="E180" s="9"/>
      <c r="F180" s="51">
        <f t="shared" si="99"/>
        <v>137763.6</v>
      </c>
      <c r="G180" s="51">
        <f t="shared" si="99"/>
        <v>137763.6</v>
      </c>
      <c r="H180" s="51">
        <f t="shared" si="99"/>
        <v>137763.6</v>
      </c>
      <c r="I180" s="51">
        <f t="shared" si="99"/>
        <v>0</v>
      </c>
      <c r="J180" s="51">
        <f t="shared" si="99"/>
        <v>0</v>
      </c>
      <c r="K180" s="51">
        <f t="shared" si="101"/>
        <v>130727.5</v>
      </c>
      <c r="L180" s="51">
        <f t="shared" si="101"/>
        <v>130727.5</v>
      </c>
      <c r="M180" s="51">
        <f t="shared" si="101"/>
        <v>130727.5</v>
      </c>
      <c r="N180" s="51">
        <f t="shared" si="101"/>
        <v>0</v>
      </c>
      <c r="O180" s="51">
        <f t="shared" si="101"/>
        <v>0</v>
      </c>
    </row>
    <row r="181" spans="1:15" s="40" customFormat="1" ht="25.5" customHeight="1" hidden="1">
      <c r="A181" s="37" t="s">
        <v>122</v>
      </c>
      <c r="B181" s="38" t="s">
        <v>8</v>
      </c>
      <c r="C181" s="39" t="s">
        <v>8</v>
      </c>
      <c r="D181" s="70" t="s">
        <v>369</v>
      </c>
      <c r="E181" s="39" t="s">
        <v>24</v>
      </c>
      <c r="F181" s="94">
        <f>SUM(G181:J181)-H181</f>
        <v>137763.6</v>
      </c>
      <c r="G181" s="57">
        <v>137763.6</v>
      </c>
      <c r="H181" s="57">
        <v>137763.6</v>
      </c>
      <c r="I181" s="57"/>
      <c r="J181" s="57"/>
      <c r="K181" s="94">
        <f>SUM(L181:O181)-M181</f>
        <v>130727.5</v>
      </c>
      <c r="L181" s="57">
        <v>130727.5</v>
      </c>
      <c r="M181" s="57">
        <v>130727.5</v>
      </c>
      <c r="N181" s="57"/>
      <c r="O181" s="57"/>
    </row>
    <row r="182" spans="1:15" s="40" customFormat="1" ht="25.5" customHeight="1" hidden="1">
      <c r="A182" s="28" t="s">
        <v>97</v>
      </c>
      <c r="B182" s="15" t="s">
        <v>8</v>
      </c>
      <c r="C182" s="16" t="s">
        <v>8</v>
      </c>
      <c r="D182" s="16" t="s">
        <v>223</v>
      </c>
      <c r="E182" s="16"/>
      <c r="F182" s="50">
        <f aca="true" t="shared" si="102" ref="F182:O182">SUM(F183,F186)</f>
        <v>30565.2</v>
      </c>
      <c r="G182" s="50">
        <f t="shared" si="102"/>
        <v>30565.2</v>
      </c>
      <c r="H182" s="50">
        <f t="shared" si="102"/>
        <v>0</v>
      </c>
      <c r="I182" s="50">
        <f t="shared" si="102"/>
        <v>0</v>
      </c>
      <c r="J182" s="50">
        <f t="shared" si="102"/>
        <v>0</v>
      </c>
      <c r="K182" s="50">
        <f t="shared" si="102"/>
        <v>26312.3</v>
      </c>
      <c r="L182" s="50">
        <f t="shared" si="102"/>
        <v>26312.3</v>
      </c>
      <c r="M182" s="50">
        <f t="shared" si="102"/>
        <v>0</v>
      </c>
      <c r="N182" s="50">
        <f t="shared" si="102"/>
        <v>0</v>
      </c>
      <c r="O182" s="50">
        <f t="shared" si="102"/>
        <v>0</v>
      </c>
    </row>
    <row r="183" spans="1:15" s="40" customFormat="1" ht="37.5" hidden="1">
      <c r="A183" s="26" t="s">
        <v>362</v>
      </c>
      <c r="B183" s="4" t="s">
        <v>8</v>
      </c>
      <c r="C183" s="9" t="s">
        <v>8</v>
      </c>
      <c r="D183" s="9" t="s">
        <v>224</v>
      </c>
      <c r="E183" s="9"/>
      <c r="F183" s="53">
        <f aca="true" t="shared" si="103" ref="F183:O183">SUM(F184:F185)</f>
        <v>24995</v>
      </c>
      <c r="G183" s="53">
        <f t="shared" si="103"/>
        <v>24995</v>
      </c>
      <c r="H183" s="53">
        <f t="shared" si="103"/>
        <v>0</v>
      </c>
      <c r="I183" s="53">
        <f t="shared" si="103"/>
        <v>0</v>
      </c>
      <c r="J183" s="53">
        <f t="shared" si="103"/>
        <v>0</v>
      </c>
      <c r="K183" s="53">
        <f t="shared" si="103"/>
        <v>20745.8</v>
      </c>
      <c r="L183" s="53">
        <f t="shared" si="103"/>
        <v>20745.8</v>
      </c>
      <c r="M183" s="53">
        <f t="shared" si="103"/>
        <v>0</v>
      </c>
      <c r="N183" s="53">
        <f t="shared" si="103"/>
        <v>0</v>
      </c>
      <c r="O183" s="53">
        <f t="shared" si="103"/>
        <v>0</v>
      </c>
    </row>
    <row r="184" spans="1:15" s="40" customFormat="1" ht="18.75" hidden="1">
      <c r="A184" s="37" t="s">
        <v>126</v>
      </c>
      <c r="B184" s="38" t="s">
        <v>8</v>
      </c>
      <c r="C184" s="39" t="s">
        <v>8</v>
      </c>
      <c r="D184" s="39" t="s">
        <v>224</v>
      </c>
      <c r="E184" s="39" t="s">
        <v>26</v>
      </c>
      <c r="F184" s="52">
        <f>SUM(G184:J184)</f>
        <v>0</v>
      </c>
      <c r="G184" s="57"/>
      <c r="H184" s="57"/>
      <c r="I184" s="57"/>
      <c r="J184" s="57"/>
      <c r="K184" s="52">
        <f>SUM(L184:O184)</f>
        <v>0</v>
      </c>
      <c r="L184" s="57"/>
      <c r="M184" s="57"/>
      <c r="N184" s="57"/>
      <c r="O184" s="57"/>
    </row>
    <row r="185" spans="1:15" s="40" customFormat="1" ht="18.75" hidden="1">
      <c r="A185" s="37" t="s">
        <v>127</v>
      </c>
      <c r="B185" s="38" t="s">
        <v>8</v>
      </c>
      <c r="C185" s="39" t="s">
        <v>8</v>
      </c>
      <c r="D185" s="39" t="s">
        <v>224</v>
      </c>
      <c r="E185" s="39" t="s">
        <v>20</v>
      </c>
      <c r="F185" s="94">
        <f>SUM(G185:J185)-H185</f>
        <v>24995</v>
      </c>
      <c r="G185" s="57">
        <v>24995</v>
      </c>
      <c r="H185" s="57"/>
      <c r="I185" s="57"/>
      <c r="J185" s="57"/>
      <c r="K185" s="94">
        <f>SUM(L185:O185)-M185</f>
        <v>20745.8</v>
      </c>
      <c r="L185" s="57">
        <v>20745.8</v>
      </c>
      <c r="M185" s="57"/>
      <c r="N185" s="57"/>
      <c r="O185" s="57"/>
    </row>
    <row r="186" spans="1:15" s="40" customFormat="1" ht="56.25" hidden="1">
      <c r="A186" s="26" t="s">
        <v>363</v>
      </c>
      <c r="B186" s="4" t="s">
        <v>8</v>
      </c>
      <c r="C186" s="9" t="s">
        <v>8</v>
      </c>
      <c r="D186" s="9" t="s">
        <v>268</v>
      </c>
      <c r="E186" s="9"/>
      <c r="F186" s="53">
        <f aca="true" t="shared" si="104" ref="F186:O186">SUM(F187:F188)</f>
        <v>5570.2</v>
      </c>
      <c r="G186" s="53">
        <f t="shared" si="104"/>
        <v>5570.2</v>
      </c>
      <c r="H186" s="53">
        <f t="shared" si="104"/>
        <v>0</v>
      </c>
      <c r="I186" s="53">
        <f t="shared" si="104"/>
        <v>0</v>
      </c>
      <c r="J186" s="53">
        <f t="shared" si="104"/>
        <v>0</v>
      </c>
      <c r="K186" s="53">
        <f t="shared" si="104"/>
        <v>5566.5</v>
      </c>
      <c r="L186" s="53">
        <f t="shared" si="104"/>
        <v>5566.5</v>
      </c>
      <c r="M186" s="53">
        <f t="shared" si="104"/>
        <v>0</v>
      </c>
      <c r="N186" s="53">
        <f t="shared" si="104"/>
        <v>0</v>
      </c>
      <c r="O186" s="53">
        <f t="shared" si="104"/>
        <v>0</v>
      </c>
    </row>
    <row r="187" spans="1:15" s="40" customFormat="1" ht="18.75" hidden="1">
      <c r="A187" s="37" t="s">
        <v>126</v>
      </c>
      <c r="B187" s="38" t="s">
        <v>8</v>
      </c>
      <c r="C187" s="39" t="s">
        <v>8</v>
      </c>
      <c r="D187" s="39" t="s">
        <v>268</v>
      </c>
      <c r="E187" s="39" t="s">
        <v>26</v>
      </c>
      <c r="F187" s="52">
        <f>SUM(G187:J187)</f>
        <v>0</v>
      </c>
      <c r="G187" s="57"/>
      <c r="H187" s="57"/>
      <c r="I187" s="57"/>
      <c r="J187" s="57"/>
      <c r="K187" s="52">
        <f>SUM(L187:O187)</f>
        <v>0</v>
      </c>
      <c r="L187" s="57"/>
      <c r="M187" s="57"/>
      <c r="N187" s="57"/>
      <c r="O187" s="57"/>
    </row>
    <row r="188" spans="1:15" s="40" customFormat="1" ht="18.75" hidden="1">
      <c r="A188" s="37" t="s">
        <v>127</v>
      </c>
      <c r="B188" s="38" t="s">
        <v>8</v>
      </c>
      <c r="C188" s="39" t="s">
        <v>8</v>
      </c>
      <c r="D188" s="39" t="s">
        <v>268</v>
      </c>
      <c r="E188" s="39" t="s">
        <v>20</v>
      </c>
      <c r="F188" s="94">
        <f>SUM(G188:J188)-H188</f>
        <v>5570.2</v>
      </c>
      <c r="G188" s="57">
        <v>5570.2</v>
      </c>
      <c r="H188" s="57"/>
      <c r="I188" s="57"/>
      <c r="J188" s="57"/>
      <c r="K188" s="94">
        <f>SUM(L188:O188)-M188</f>
        <v>5566.5</v>
      </c>
      <c r="L188" s="57">
        <v>5566.5</v>
      </c>
      <c r="M188" s="57"/>
      <c r="N188" s="57"/>
      <c r="O188" s="57"/>
    </row>
    <row r="189" spans="1:15" s="8" customFormat="1" ht="27.75" customHeight="1" hidden="1">
      <c r="A189" s="27" t="s">
        <v>43</v>
      </c>
      <c r="B189" s="6"/>
      <c r="C189" s="7"/>
      <c r="D189" s="7"/>
      <c r="E189" s="7"/>
      <c r="F189" s="49">
        <f aca="true" t="shared" si="105" ref="F189:K192">F190</f>
        <v>0</v>
      </c>
      <c r="G189" s="49">
        <f t="shared" si="105"/>
        <v>0</v>
      </c>
      <c r="H189" s="49">
        <f t="shared" si="105"/>
        <v>0</v>
      </c>
      <c r="I189" s="49">
        <f t="shared" si="105"/>
        <v>0</v>
      </c>
      <c r="J189" s="49">
        <f t="shared" si="105"/>
        <v>0</v>
      </c>
      <c r="K189" s="49">
        <f t="shared" si="105"/>
        <v>0</v>
      </c>
      <c r="L189" s="49">
        <f aca="true" t="shared" si="106" ref="L189:O192">L190</f>
        <v>0</v>
      </c>
      <c r="M189" s="49">
        <f t="shared" si="106"/>
        <v>0</v>
      </c>
      <c r="N189" s="49">
        <f t="shared" si="106"/>
        <v>0</v>
      </c>
      <c r="O189" s="49">
        <f t="shared" si="106"/>
        <v>0</v>
      </c>
    </row>
    <row r="190" spans="1:15" s="17" customFormat="1" ht="27.75" customHeight="1" hidden="1">
      <c r="A190" s="28" t="s">
        <v>160</v>
      </c>
      <c r="B190" s="15" t="s">
        <v>9</v>
      </c>
      <c r="C190" s="16" t="s">
        <v>8</v>
      </c>
      <c r="D190" s="16"/>
      <c r="E190" s="16"/>
      <c r="F190" s="50">
        <f t="shared" si="105"/>
        <v>0</v>
      </c>
      <c r="G190" s="50">
        <f t="shared" si="105"/>
        <v>0</v>
      </c>
      <c r="H190" s="50">
        <f t="shared" si="105"/>
        <v>0</v>
      </c>
      <c r="I190" s="50">
        <f t="shared" si="105"/>
        <v>0</v>
      </c>
      <c r="J190" s="50">
        <f t="shared" si="105"/>
        <v>0</v>
      </c>
      <c r="K190" s="50">
        <f>K191</f>
        <v>0</v>
      </c>
      <c r="L190" s="50">
        <f t="shared" si="106"/>
        <v>0</v>
      </c>
      <c r="M190" s="50">
        <f t="shared" si="106"/>
        <v>0</v>
      </c>
      <c r="N190" s="50">
        <f t="shared" si="106"/>
        <v>0</v>
      </c>
      <c r="O190" s="50">
        <f t="shared" si="106"/>
        <v>0</v>
      </c>
    </row>
    <row r="191" spans="1:15" s="17" customFormat="1" ht="57.75" customHeight="1" hidden="1">
      <c r="A191" s="28" t="s">
        <v>58</v>
      </c>
      <c r="B191" s="15" t="s">
        <v>9</v>
      </c>
      <c r="C191" s="16" t="s">
        <v>8</v>
      </c>
      <c r="D191" s="16" t="s">
        <v>176</v>
      </c>
      <c r="E191" s="16"/>
      <c r="F191" s="50">
        <f t="shared" si="105"/>
        <v>0</v>
      </c>
      <c r="G191" s="50">
        <f t="shared" si="105"/>
        <v>0</v>
      </c>
      <c r="H191" s="50">
        <f t="shared" si="105"/>
        <v>0</v>
      </c>
      <c r="I191" s="50">
        <f t="shared" si="105"/>
        <v>0</v>
      </c>
      <c r="J191" s="50">
        <f t="shared" si="105"/>
        <v>0</v>
      </c>
      <c r="K191" s="50">
        <f>K192</f>
        <v>0</v>
      </c>
      <c r="L191" s="50">
        <f t="shared" si="106"/>
        <v>0</v>
      </c>
      <c r="M191" s="50">
        <f t="shared" si="106"/>
        <v>0</v>
      </c>
      <c r="N191" s="50">
        <f t="shared" si="106"/>
        <v>0</v>
      </c>
      <c r="O191" s="50">
        <f t="shared" si="106"/>
        <v>0</v>
      </c>
    </row>
    <row r="192" spans="1:15" s="13" customFormat="1" ht="21.75" customHeight="1" hidden="1">
      <c r="A192" s="29" t="s">
        <v>60</v>
      </c>
      <c r="B192" s="11" t="s">
        <v>9</v>
      </c>
      <c r="C192" s="12" t="s">
        <v>8</v>
      </c>
      <c r="D192" s="12" t="s">
        <v>178</v>
      </c>
      <c r="E192" s="12"/>
      <c r="F192" s="53">
        <f t="shared" si="105"/>
        <v>0</v>
      </c>
      <c r="G192" s="53">
        <f t="shared" si="105"/>
        <v>0</v>
      </c>
      <c r="H192" s="53">
        <f t="shared" si="105"/>
        <v>0</v>
      </c>
      <c r="I192" s="53">
        <f t="shared" si="105"/>
        <v>0</v>
      </c>
      <c r="J192" s="53">
        <f t="shared" si="105"/>
        <v>0</v>
      </c>
      <c r="K192" s="53">
        <f>K193</f>
        <v>0</v>
      </c>
      <c r="L192" s="53">
        <f t="shared" si="106"/>
        <v>0</v>
      </c>
      <c r="M192" s="53">
        <f t="shared" si="106"/>
        <v>0</v>
      </c>
      <c r="N192" s="53">
        <f t="shared" si="106"/>
        <v>0</v>
      </c>
      <c r="O192" s="53">
        <f t="shared" si="106"/>
        <v>0</v>
      </c>
    </row>
    <row r="193" spans="1:15" s="40" customFormat="1" ht="42.75" customHeight="1" hidden="1">
      <c r="A193" s="37" t="s">
        <v>127</v>
      </c>
      <c r="B193" s="38" t="s">
        <v>9</v>
      </c>
      <c r="C193" s="39" t="s">
        <v>8</v>
      </c>
      <c r="D193" s="39" t="s">
        <v>178</v>
      </c>
      <c r="E193" s="39" t="s">
        <v>20</v>
      </c>
      <c r="F193" s="52">
        <f>SUM(G193:J193)</f>
        <v>0</v>
      </c>
      <c r="G193" s="55"/>
      <c r="H193" s="55"/>
      <c r="I193" s="55"/>
      <c r="J193" s="55"/>
      <c r="K193" s="52">
        <f>SUM(L193:O193)</f>
        <v>0</v>
      </c>
      <c r="L193" s="55"/>
      <c r="M193" s="55"/>
      <c r="N193" s="55"/>
      <c r="O193" s="55"/>
    </row>
    <row r="194" spans="1:15" s="8" customFormat="1" ht="18.75">
      <c r="A194" s="27" t="s">
        <v>44</v>
      </c>
      <c r="B194" s="6" t="s">
        <v>10</v>
      </c>
      <c r="C194" s="7" t="s">
        <v>18</v>
      </c>
      <c r="D194" s="7"/>
      <c r="E194" s="7"/>
      <c r="F194" s="49">
        <f aca="true" t="shared" si="107" ref="F194:O194">SUM(F195,F210,F241,F245)</f>
        <v>540259.7999999999</v>
      </c>
      <c r="G194" s="49">
        <f t="shared" si="107"/>
        <v>328755.5</v>
      </c>
      <c r="H194" s="49">
        <f t="shared" si="107"/>
        <v>18478</v>
      </c>
      <c r="I194" s="49">
        <f t="shared" si="107"/>
        <v>37714.3</v>
      </c>
      <c r="J194" s="49">
        <f t="shared" si="107"/>
        <v>173790</v>
      </c>
      <c r="K194" s="49">
        <f t="shared" si="107"/>
        <v>522882</v>
      </c>
      <c r="L194" s="49">
        <f t="shared" si="107"/>
        <v>317916.2</v>
      </c>
      <c r="M194" s="49">
        <f t="shared" si="107"/>
        <v>17396.8</v>
      </c>
      <c r="N194" s="49">
        <f t="shared" si="107"/>
        <v>35487.3</v>
      </c>
      <c r="O194" s="49">
        <f t="shared" si="107"/>
        <v>169478.5</v>
      </c>
    </row>
    <row r="195" spans="1:15" s="17" customFormat="1" ht="18.75">
      <c r="A195" s="28" t="s">
        <v>45</v>
      </c>
      <c r="B195" s="15" t="s">
        <v>10</v>
      </c>
      <c r="C195" s="16" t="s">
        <v>3</v>
      </c>
      <c r="D195" s="16"/>
      <c r="E195" s="16"/>
      <c r="F195" s="54">
        <f aca="true" t="shared" si="108" ref="F195:O195">F196+F199</f>
        <v>189418.5</v>
      </c>
      <c r="G195" s="54">
        <f t="shared" si="108"/>
        <v>157795.5</v>
      </c>
      <c r="H195" s="54">
        <f t="shared" si="108"/>
        <v>0</v>
      </c>
      <c r="I195" s="54">
        <f t="shared" si="108"/>
        <v>22494.5</v>
      </c>
      <c r="J195" s="54">
        <f t="shared" si="108"/>
        <v>9128.5</v>
      </c>
      <c r="K195" s="54">
        <f t="shared" si="108"/>
        <v>187222.1</v>
      </c>
      <c r="L195" s="54">
        <f t="shared" si="108"/>
        <v>157795.5</v>
      </c>
      <c r="M195" s="54">
        <f t="shared" si="108"/>
        <v>0</v>
      </c>
      <c r="N195" s="54">
        <f t="shared" si="108"/>
        <v>22494.5</v>
      </c>
      <c r="O195" s="54">
        <f t="shared" si="108"/>
        <v>6932.1</v>
      </c>
    </row>
    <row r="196" spans="1:15" s="17" customFormat="1" ht="41.25" customHeight="1" hidden="1">
      <c r="A196" s="28" t="s">
        <v>72</v>
      </c>
      <c r="B196" s="15" t="s">
        <v>10</v>
      </c>
      <c r="C196" s="16" t="s">
        <v>3</v>
      </c>
      <c r="D196" s="16" t="s">
        <v>209</v>
      </c>
      <c r="E196" s="16"/>
      <c r="F196" s="50">
        <f>F197</f>
        <v>0</v>
      </c>
      <c r="G196" s="50">
        <f aca="true" t="shared" si="109" ref="G196:L197">G197</f>
        <v>0</v>
      </c>
      <c r="H196" s="50">
        <f t="shared" si="109"/>
        <v>0</v>
      </c>
      <c r="I196" s="50">
        <f t="shared" si="109"/>
        <v>0</v>
      </c>
      <c r="J196" s="50">
        <f t="shared" si="109"/>
        <v>0</v>
      </c>
      <c r="K196" s="50">
        <f>K197</f>
        <v>0</v>
      </c>
      <c r="L196" s="50">
        <f t="shared" si="109"/>
        <v>0</v>
      </c>
      <c r="M196" s="50">
        <f aca="true" t="shared" si="110" ref="L196:O197">M197</f>
        <v>0</v>
      </c>
      <c r="N196" s="50">
        <f t="shared" si="110"/>
        <v>0</v>
      </c>
      <c r="O196" s="50">
        <f t="shared" si="110"/>
        <v>0</v>
      </c>
    </row>
    <row r="197" spans="1:15" s="5" customFormat="1" ht="23.25" customHeight="1" hidden="1">
      <c r="A197" s="26" t="s">
        <v>73</v>
      </c>
      <c r="B197" s="4" t="s">
        <v>10</v>
      </c>
      <c r="C197" s="9" t="s">
        <v>3</v>
      </c>
      <c r="D197" s="9" t="s">
        <v>211</v>
      </c>
      <c r="E197" s="9"/>
      <c r="F197" s="53">
        <f>F198</f>
        <v>0</v>
      </c>
      <c r="G197" s="53">
        <f t="shared" si="109"/>
        <v>0</v>
      </c>
      <c r="H197" s="53">
        <f t="shared" si="109"/>
        <v>0</v>
      </c>
      <c r="I197" s="53">
        <f t="shared" si="109"/>
        <v>0</v>
      </c>
      <c r="J197" s="53">
        <f t="shared" si="109"/>
        <v>0</v>
      </c>
      <c r="K197" s="53">
        <f>K198</f>
        <v>0</v>
      </c>
      <c r="L197" s="53">
        <f t="shared" si="110"/>
        <v>0</v>
      </c>
      <c r="M197" s="53">
        <f t="shared" si="110"/>
        <v>0</v>
      </c>
      <c r="N197" s="53">
        <f t="shared" si="110"/>
        <v>0</v>
      </c>
      <c r="O197" s="53">
        <f t="shared" si="110"/>
        <v>0</v>
      </c>
    </row>
    <row r="198" spans="1:15" s="40" customFormat="1" ht="18.75" hidden="1">
      <c r="A198" s="45" t="s">
        <v>122</v>
      </c>
      <c r="B198" s="38" t="s">
        <v>10</v>
      </c>
      <c r="C198" s="39" t="s">
        <v>3</v>
      </c>
      <c r="D198" s="39" t="s">
        <v>211</v>
      </c>
      <c r="E198" s="39" t="s">
        <v>24</v>
      </c>
      <c r="F198" s="52">
        <f>SUM(G198:J198)</f>
        <v>0</v>
      </c>
      <c r="G198" s="57"/>
      <c r="H198" s="57"/>
      <c r="I198" s="57"/>
      <c r="J198" s="57"/>
      <c r="K198" s="52">
        <f>SUM(L198:O198)</f>
        <v>0</v>
      </c>
      <c r="L198" s="57"/>
      <c r="M198" s="57"/>
      <c r="N198" s="57"/>
      <c r="O198" s="57"/>
    </row>
    <row r="199" spans="1:15" s="17" customFormat="1" ht="18.75" hidden="1">
      <c r="A199" s="28" t="s">
        <v>98</v>
      </c>
      <c r="B199" s="15" t="s">
        <v>10</v>
      </c>
      <c r="C199" s="16" t="s">
        <v>3</v>
      </c>
      <c r="D199" s="16" t="s">
        <v>232</v>
      </c>
      <c r="E199" s="16"/>
      <c r="F199" s="50">
        <f aca="true" t="shared" si="111" ref="F199:O199">SUM(F200,F202,F204,F206,F208)</f>
        <v>189418.5</v>
      </c>
      <c r="G199" s="50">
        <f t="shared" si="111"/>
        <v>157795.5</v>
      </c>
      <c r="H199" s="50">
        <f t="shared" si="111"/>
        <v>0</v>
      </c>
      <c r="I199" s="50">
        <f t="shared" si="111"/>
        <v>22494.5</v>
      </c>
      <c r="J199" s="50">
        <f t="shared" si="111"/>
        <v>9128.5</v>
      </c>
      <c r="K199" s="50">
        <f t="shared" si="111"/>
        <v>187222.1</v>
      </c>
      <c r="L199" s="50">
        <f t="shared" si="111"/>
        <v>157795.5</v>
      </c>
      <c r="M199" s="50">
        <f t="shared" si="111"/>
        <v>0</v>
      </c>
      <c r="N199" s="50">
        <f t="shared" si="111"/>
        <v>22494.5</v>
      </c>
      <c r="O199" s="50">
        <f t="shared" si="111"/>
        <v>6932.1</v>
      </c>
    </row>
    <row r="200" spans="1:15" s="5" customFormat="1" ht="18.75" hidden="1">
      <c r="A200" s="26" t="s">
        <v>80</v>
      </c>
      <c r="B200" s="4" t="s">
        <v>10</v>
      </c>
      <c r="C200" s="9" t="s">
        <v>3</v>
      </c>
      <c r="D200" s="9" t="s">
        <v>233</v>
      </c>
      <c r="E200" s="9"/>
      <c r="F200" s="53">
        <f aca="true" t="shared" si="112" ref="F200:O200">F201</f>
        <v>157795.5</v>
      </c>
      <c r="G200" s="53">
        <f t="shared" si="112"/>
        <v>157795.5</v>
      </c>
      <c r="H200" s="53">
        <f t="shared" si="112"/>
        <v>0</v>
      </c>
      <c r="I200" s="53">
        <f t="shared" si="112"/>
        <v>0</v>
      </c>
      <c r="J200" s="53">
        <f t="shared" si="112"/>
        <v>0</v>
      </c>
      <c r="K200" s="53">
        <f t="shared" si="112"/>
        <v>157795.5</v>
      </c>
      <c r="L200" s="53">
        <f t="shared" si="112"/>
        <v>157795.5</v>
      </c>
      <c r="M200" s="53">
        <f t="shared" si="112"/>
        <v>0</v>
      </c>
      <c r="N200" s="53">
        <f t="shared" si="112"/>
        <v>0</v>
      </c>
      <c r="O200" s="53">
        <f t="shared" si="112"/>
        <v>0</v>
      </c>
    </row>
    <row r="201" spans="1:15" s="40" customFormat="1" ht="18.75" hidden="1">
      <c r="A201" s="37" t="s">
        <v>121</v>
      </c>
      <c r="B201" s="38" t="s">
        <v>10</v>
      </c>
      <c r="C201" s="39" t="s">
        <v>3</v>
      </c>
      <c r="D201" s="39" t="s">
        <v>233</v>
      </c>
      <c r="E201" s="39" t="s">
        <v>23</v>
      </c>
      <c r="F201" s="94">
        <f>SUM(G201:J201)-H201</f>
        <v>157795.5</v>
      </c>
      <c r="G201" s="57">
        <v>157795.5</v>
      </c>
      <c r="H201" s="57"/>
      <c r="I201" s="57"/>
      <c r="J201" s="57"/>
      <c r="K201" s="94">
        <f>SUM(L201:O201)-M201</f>
        <v>157795.5</v>
      </c>
      <c r="L201" s="57">
        <v>157795.5</v>
      </c>
      <c r="M201" s="57"/>
      <c r="N201" s="57"/>
      <c r="O201" s="57"/>
    </row>
    <row r="202" spans="1:15" s="5" customFormat="1" ht="37.5" hidden="1">
      <c r="A202" s="77" t="s">
        <v>346</v>
      </c>
      <c r="B202" s="78" t="s">
        <v>10</v>
      </c>
      <c r="C202" s="79" t="s">
        <v>3</v>
      </c>
      <c r="D202" s="79" t="s">
        <v>234</v>
      </c>
      <c r="E202" s="79"/>
      <c r="F202" s="53">
        <f aca="true" t="shared" si="113" ref="F202:O202">F203</f>
        <v>22494.5</v>
      </c>
      <c r="G202" s="53">
        <f t="shared" si="113"/>
        <v>0</v>
      </c>
      <c r="H202" s="53">
        <f t="shared" si="113"/>
        <v>0</v>
      </c>
      <c r="I202" s="53">
        <f t="shared" si="113"/>
        <v>22494.5</v>
      </c>
      <c r="J202" s="53">
        <f t="shared" si="113"/>
        <v>0</v>
      </c>
      <c r="K202" s="53">
        <f t="shared" si="113"/>
        <v>22494.5</v>
      </c>
      <c r="L202" s="53">
        <f t="shared" si="113"/>
        <v>0</v>
      </c>
      <c r="M202" s="53">
        <f t="shared" si="113"/>
        <v>0</v>
      </c>
      <c r="N202" s="53">
        <f t="shared" si="113"/>
        <v>22494.5</v>
      </c>
      <c r="O202" s="53">
        <f t="shared" si="113"/>
        <v>0</v>
      </c>
    </row>
    <row r="203" spans="1:15" s="40" customFormat="1" ht="18.75" hidden="1">
      <c r="A203" s="37" t="s">
        <v>121</v>
      </c>
      <c r="B203" s="80" t="s">
        <v>10</v>
      </c>
      <c r="C203" s="81" t="s">
        <v>3</v>
      </c>
      <c r="D203" s="81" t="s">
        <v>234</v>
      </c>
      <c r="E203" s="81" t="s">
        <v>23</v>
      </c>
      <c r="F203" s="94">
        <f>SUM(G203:J203)-H203</f>
        <v>22494.5</v>
      </c>
      <c r="G203" s="58"/>
      <c r="H203" s="58"/>
      <c r="I203" s="57">
        <v>22494.5</v>
      </c>
      <c r="J203" s="58"/>
      <c r="K203" s="94">
        <f>SUM(L203:O203)-M203</f>
        <v>22494.5</v>
      </c>
      <c r="L203" s="58"/>
      <c r="M203" s="58"/>
      <c r="N203" s="57">
        <v>22494.5</v>
      </c>
      <c r="O203" s="58"/>
    </row>
    <row r="204" spans="1:15" s="40" customFormat="1" ht="18.75" hidden="1">
      <c r="A204" s="29" t="s">
        <v>347</v>
      </c>
      <c r="B204" s="73" t="s">
        <v>10</v>
      </c>
      <c r="C204" s="74" t="s">
        <v>3</v>
      </c>
      <c r="D204" s="74" t="s">
        <v>337</v>
      </c>
      <c r="E204" s="74"/>
      <c r="F204" s="53">
        <f aca="true" t="shared" si="114" ref="F204:O204">F205</f>
        <v>6241</v>
      </c>
      <c r="G204" s="53">
        <f t="shared" si="114"/>
        <v>0</v>
      </c>
      <c r="H204" s="53">
        <f t="shared" si="114"/>
        <v>0</v>
      </c>
      <c r="I204" s="53">
        <f t="shared" si="114"/>
        <v>0</v>
      </c>
      <c r="J204" s="53">
        <f t="shared" si="114"/>
        <v>6241</v>
      </c>
      <c r="K204" s="53">
        <f t="shared" si="114"/>
        <v>4206</v>
      </c>
      <c r="L204" s="53">
        <f t="shared" si="114"/>
        <v>0</v>
      </c>
      <c r="M204" s="53">
        <f t="shared" si="114"/>
        <v>0</v>
      </c>
      <c r="N204" s="53">
        <f t="shared" si="114"/>
        <v>0</v>
      </c>
      <c r="O204" s="53">
        <f t="shared" si="114"/>
        <v>4206</v>
      </c>
    </row>
    <row r="205" spans="1:15" s="40" customFormat="1" ht="18.75" hidden="1">
      <c r="A205" s="37" t="s">
        <v>121</v>
      </c>
      <c r="B205" s="68" t="s">
        <v>10</v>
      </c>
      <c r="C205" s="69" t="s">
        <v>3</v>
      </c>
      <c r="D205" s="69" t="s">
        <v>337</v>
      </c>
      <c r="E205" s="69" t="s">
        <v>23</v>
      </c>
      <c r="F205" s="94">
        <f>SUM(G205:J205)-H205</f>
        <v>6241</v>
      </c>
      <c r="G205" s="57"/>
      <c r="H205" s="57"/>
      <c r="I205" s="57"/>
      <c r="J205" s="57">
        <v>6241</v>
      </c>
      <c r="K205" s="94">
        <f>SUM(L205:O205)-M205</f>
        <v>4206</v>
      </c>
      <c r="L205" s="57"/>
      <c r="M205" s="57"/>
      <c r="N205" s="57"/>
      <c r="O205" s="57">
        <v>4206</v>
      </c>
    </row>
    <row r="206" spans="1:15" s="40" customFormat="1" ht="37.5" hidden="1">
      <c r="A206" s="29" t="s">
        <v>348</v>
      </c>
      <c r="B206" s="71" t="s">
        <v>10</v>
      </c>
      <c r="C206" s="72" t="s">
        <v>3</v>
      </c>
      <c r="D206" s="72" t="s">
        <v>319</v>
      </c>
      <c r="E206" s="69"/>
      <c r="F206" s="53">
        <f aca="true" t="shared" si="115" ref="F206:O206">F207</f>
        <v>1751</v>
      </c>
      <c r="G206" s="53">
        <f t="shared" si="115"/>
        <v>0</v>
      </c>
      <c r="H206" s="53">
        <f t="shared" si="115"/>
        <v>0</v>
      </c>
      <c r="I206" s="53">
        <f t="shared" si="115"/>
        <v>0</v>
      </c>
      <c r="J206" s="53">
        <f t="shared" si="115"/>
        <v>1751</v>
      </c>
      <c r="K206" s="53">
        <f t="shared" si="115"/>
        <v>1605</v>
      </c>
      <c r="L206" s="53">
        <f t="shared" si="115"/>
        <v>0</v>
      </c>
      <c r="M206" s="53">
        <f t="shared" si="115"/>
        <v>0</v>
      </c>
      <c r="N206" s="53">
        <f t="shared" si="115"/>
        <v>0</v>
      </c>
      <c r="O206" s="53">
        <f t="shared" si="115"/>
        <v>1605</v>
      </c>
    </row>
    <row r="207" spans="1:15" s="40" customFormat="1" ht="18.75" hidden="1">
      <c r="A207" s="37" t="s">
        <v>121</v>
      </c>
      <c r="B207" s="68" t="s">
        <v>10</v>
      </c>
      <c r="C207" s="69" t="s">
        <v>3</v>
      </c>
      <c r="D207" s="69" t="s">
        <v>319</v>
      </c>
      <c r="E207" s="69" t="s">
        <v>23</v>
      </c>
      <c r="F207" s="94">
        <f>SUM(G207:J207)-H207</f>
        <v>1751</v>
      </c>
      <c r="G207" s="57"/>
      <c r="H207" s="57"/>
      <c r="I207" s="57"/>
      <c r="J207" s="57">
        <v>1751</v>
      </c>
      <c r="K207" s="94">
        <f>SUM(L207:O207)-M207</f>
        <v>1605</v>
      </c>
      <c r="L207" s="57"/>
      <c r="M207" s="57"/>
      <c r="N207" s="57"/>
      <c r="O207" s="57">
        <v>1605</v>
      </c>
    </row>
    <row r="208" spans="1:15" s="40" customFormat="1" ht="37.5" hidden="1">
      <c r="A208" s="29" t="s">
        <v>349</v>
      </c>
      <c r="B208" s="71" t="s">
        <v>10</v>
      </c>
      <c r="C208" s="72" t="s">
        <v>3</v>
      </c>
      <c r="D208" s="72" t="s">
        <v>320</v>
      </c>
      <c r="E208" s="69"/>
      <c r="F208" s="53">
        <f aca="true" t="shared" si="116" ref="F208:O208">F209</f>
        <v>1136.5</v>
      </c>
      <c r="G208" s="53">
        <f t="shared" si="116"/>
        <v>0</v>
      </c>
      <c r="H208" s="53">
        <f t="shared" si="116"/>
        <v>0</v>
      </c>
      <c r="I208" s="53">
        <f t="shared" si="116"/>
        <v>0</v>
      </c>
      <c r="J208" s="53">
        <f t="shared" si="116"/>
        <v>1136.5</v>
      </c>
      <c r="K208" s="53">
        <f t="shared" si="116"/>
        <v>1121.1</v>
      </c>
      <c r="L208" s="53">
        <f t="shared" si="116"/>
        <v>0</v>
      </c>
      <c r="M208" s="53">
        <f t="shared" si="116"/>
        <v>0</v>
      </c>
      <c r="N208" s="53">
        <f t="shared" si="116"/>
        <v>0</v>
      </c>
      <c r="O208" s="53">
        <f t="shared" si="116"/>
        <v>1121.1</v>
      </c>
    </row>
    <row r="209" spans="1:15" s="40" customFormat="1" ht="18.75" hidden="1">
      <c r="A209" s="37" t="s">
        <v>121</v>
      </c>
      <c r="B209" s="68" t="s">
        <v>10</v>
      </c>
      <c r="C209" s="69" t="s">
        <v>3</v>
      </c>
      <c r="D209" s="69" t="s">
        <v>320</v>
      </c>
      <c r="E209" s="69" t="s">
        <v>23</v>
      </c>
      <c r="F209" s="94">
        <f>SUM(G209:J209)-H209</f>
        <v>1136.5</v>
      </c>
      <c r="G209" s="57"/>
      <c r="H209" s="57"/>
      <c r="I209" s="57"/>
      <c r="J209" s="57">
        <v>1136.5</v>
      </c>
      <c r="K209" s="94">
        <f>SUM(L209:O209)-M209</f>
        <v>1121.1</v>
      </c>
      <c r="L209" s="57"/>
      <c r="M209" s="57"/>
      <c r="N209" s="57"/>
      <c r="O209" s="57">
        <v>1121.1</v>
      </c>
    </row>
    <row r="210" spans="1:15" s="17" customFormat="1" ht="18.75">
      <c r="A210" s="28" t="s">
        <v>46</v>
      </c>
      <c r="B210" s="15" t="s">
        <v>10</v>
      </c>
      <c r="C210" s="16" t="s">
        <v>4</v>
      </c>
      <c r="D210" s="16"/>
      <c r="E210" s="16"/>
      <c r="F210" s="50">
        <f aca="true" t="shared" si="117" ref="F210:O210">F211+F214+F223+F230+F237</f>
        <v>321368.39999999997</v>
      </c>
      <c r="G210" s="50">
        <f t="shared" si="117"/>
        <v>141490.1</v>
      </c>
      <c r="H210" s="50">
        <f t="shared" si="117"/>
        <v>6346</v>
      </c>
      <c r="I210" s="50">
        <f t="shared" si="117"/>
        <v>15216.8</v>
      </c>
      <c r="J210" s="50">
        <f t="shared" si="117"/>
        <v>164661.5</v>
      </c>
      <c r="K210" s="50">
        <f t="shared" si="117"/>
        <v>306212</v>
      </c>
      <c r="L210" s="50">
        <f t="shared" si="117"/>
        <v>130672.79999999999</v>
      </c>
      <c r="M210" s="50">
        <f t="shared" si="117"/>
        <v>5286.8</v>
      </c>
      <c r="N210" s="50">
        <f t="shared" si="117"/>
        <v>12992.8</v>
      </c>
      <c r="O210" s="50">
        <f t="shared" si="117"/>
        <v>162546.4</v>
      </c>
    </row>
    <row r="211" spans="1:15" s="17" customFormat="1" ht="40.5" customHeight="1" hidden="1">
      <c r="A211" s="28" t="s">
        <v>72</v>
      </c>
      <c r="B211" s="15" t="s">
        <v>10</v>
      </c>
      <c r="C211" s="16" t="s">
        <v>4</v>
      </c>
      <c r="D211" s="16" t="s">
        <v>209</v>
      </c>
      <c r="E211" s="16"/>
      <c r="F211" s="50">
        <f>F212</f>
        <v>0</v>
      </c>
      <c r="G211" s="50">
        <f aca="true" t="shared" si="118" ref="G211:L212">G212</f>
        <v>0</v>
      </c>
      <c r="H211" s="50">
        <f t="shared" si="118"/>
        <v>0</v>
      </c>
      <c r="I211" s="50">
        <f t="shared" si="118"/>
        <v>0</v>
      </c>
      <c r="J211" s="50">
        <f t="shared" si="118"/>
        <v>0</v>
      </c>
      <c r="K211" s="50">
        <f>K212</f>
        <v>0</v>
      </c>
      <c r="L211" s="50">
        <f t="shared" si="118"/>
        <v>0</v>
      </c>
      <c r="M211" s="50">
        <f aca="true" t="shared" si="119" ref="L211:O212">M212</f>
        <v>0</v>
      </c>
      <c r="N211" s="50">
        <f t="shared" si="119"/>
        <v>0</v>
      </c>
      <c r="O211" s="50">
        <f t="shared" si="119"/>
        <v>0</v>
      </c>
    </row>
    <row r="212" spans="1:15" s="5" customFormat="1" ht="24.75" customHeight="1" hidden="1">
      <c r="A212" s="26" t="s">
        <v>73</v>
      </c>
      <c r="B212" s="4" t="s">
        <v>10</v>
      </c>
      <c r="C212" s="9" t="s">
        <v>4</v>
      </c>
      <c r="D212" s="9" t="s">
        <v>211</v>
      </c>
      <c r="E212" s="9"/>
      <c r="F212" s="51">
        <f>F213</f>
        <v>0</v>
      </c>
      <c r="G212" s="51">
        <f t="shared" si="118"/>
        <v>0</v>
      </c>
      <c r="H212" s="51">
        <f t="shared" si="118"/>
        <v>0</v>
      </c>
      <c r="I212" s="51">
        <f t="shared" si="118"/>
        <v>0</v>
      </c>
      <c r="J212" s="51">
        <f t="shared" si="118"/>
        <v>0</v>
      </c>
      <c r="K212" s="51">
        <f>K213</f>
        <v>0</v>
      </c>
      <c r="L212" s="51">
        <f t="shared" si="119"/>
        <v>0</v>
      </c>
      <c r="M212" s="51">
        <f t="shared" si="119"/>
        <v>0</v>
      </c>
      <c r="N212" s="51">
        <f t="shared" si="119"/>
        <v>0</v>
      </c>
      <c r="O212" s="51">
        <f t="shared" si="119"/>
        <v>0</v>
      </c>
    </row>
    <row r="213" spans="1:15" s="40" customFormat="1" ht="18.75" hidden="1">
      <c r="A213" s="37" t="s">
        <v>122</v>
      </c>
      <c r="B213" s="38" t="s">
        <v>10</v>
      </c>
      <c r="C213" s="39" t="s">
        <v>4</v>
      </c>
      <c r="D213" s="39" t="s">
        <v>211</v>
      </c>
      <c r="E213" s="39" t="s">
        <v>24</v>
      </c>
      <c r="F213" s="52">
        <f>SUM(G213:J213)</f>
        <v>0</v>
      </c>
      <c r="G213" s="57"/>
      <c r="H213" s="57"/>
      <c r="I213" s="57"/>
      <c r="J213" s="57"/>
      <c r="K213" s="52">
        <f>SUM(L213:O213)</f>
        <v>0</v>
      </c>
      <c r="L213" s="57"/>
      <c r="M213" s="57"/>
      <c r="N213" s="57"/>
      <c r="O213" s="57"/>
    </row>
    <row r="214" spans="1:15" s="17" customFormat="1" ht="37.5" hidden="1">
      <c r="A214" s="28" t="s">
        <v>99</v>
      </c>
      <c r="B214" s="15" t="s">
        <v>10</v>
      </c>
      <c r="C214" s="16" t="s">
        <v>4</v>
      </c>
      <c r="D214" s="16" t="s">
        <v>235</v>
      </c>
      <c r="E214" s="16"/>
      <c r="F214" s="50">
        <f aca="true" t="shared" si="120" ref="F214:O214">SUM(F215,F217,F219,F221)</f>
        <v>210897.1</v>
      </c>
      <c r="G214" s="50">
        <f t="shared" si="120"/>
        <v>51931.9</v>
      </c>
      <c r="H214" s="50">
        <f t="shared" si="120"/>
        <v>0</v>
      </c>
      <c r="I214" s="50">
        <f t="shared" si="120"/>
        <v>307</v>
      </c>
      <c r="J214" s="50">
        <f t="shared" si="120"/>
        <v>158658.2</v>
      </c>
      <c r="K214" s="50">
        <f t="shared" si="120"/>
        <v>208320</v>
      </c>
      <c r="L214" s="50">
        <f t="shared" si="120"/>
        <v>51395.2</v>
      </c>
      <c r="M214" s="50">
        <f t="shared" si="120"/>
        <v>0</v>
      </c>
      <c r="N214" s="50">
        <f t="shared" si="120"/>
        <v>229.2</v>
      </c>
      <c r="O214" s="50">
        <f t="shared" si="120"/>
        <v>156695.6</v>
      </c>
    </row>
    <row r="215" spans="1:15" s="5" customFormat="1" ht="18.75" hidden="1">
      <c r="A215" s="26" t="s">
        <v>80</v>
      </c>
      <c r="B215" s="4" t="s">
        <v>10</v>
      </c>
      <c r="C215" s="9" t="s">
        <v>4</v>
      </c>
      <c r="D215" s="9" t="s">
        <v>236</v>
      </c>
      <c r="E215" s="9"/>
      <c r="F215" s="53">
        <f aca="true" t="shared" si="121" ref="F215:O215">F216</f>
        <v>51931.9</v>
      </c>
      <c r="G215" s="53">
        <f t="shared" si="121"/>
        <v>51931.9</v>
      </c>
      <c r="H215" s="53">
        <f t="shared" si="121"/>
        <v>0</v>
      </c>
      <c r="I215" s="53">
        <f t="shared" si="121"/>
        <v>0</v>
      </c>
      <c r="J215" s="53">
        <f t="shared" si="121"/>
        <v>0</v>
      </c>
      <c r="K215" s="53">
        <f t="shared" si="121"/>
        <v>51395.2</v>
      </c>
      <c r="L215" s="53">
        <f t="shared" si="121"/>
        <v>51395.2</v>
      </c>
      <c r="M215" s="53">
        <f t="shared" si="121"/>
        <v>0</v>
      </c>
      <c r="N215" s="53">
        <f t="shared" si="121"/>
        <v>0</v>
      </c>
      <c r="O215" s="53">
        <f t="shared" si="121"/>
        <v>0</v>
      </c>
    </row>
    <row r="216" spans="1:15" s="40" customFormat="1" ht="18.75" hidden="1">
      <c r="A216" s="45" t="s">
        <v>121</v>
      </c>
      <c r="B216" s="38" t="s">
        <v>10</v>
      </c>
      <c r="C216" s="39" t="s">
        <v>4</v>
      </c>
      <c r="D216" s="39" t="s">
        <v>236</v>
      </c>
      <c r="E216" s="39" t="s">
        <v>23</v>
      </c>
      <c r="F216" s="94">
        <f>SUM(G216:J216)-H216</f>
        <v>51931.9</v>
      </c>
      <c r="G216" s="57">
        <v>51931.9</v>
      </c>
      <c r="H216" s="57"/>
      <c r="I216" s="57"/>
      <c r="J216" s="57"/>
      <c r="K216" s="94">
        <f>SUM(L216:O216)-M216</f>
        <v>51395.2</v>
      </c>
      <c r="L216" s="57">
        <v>51395.2</v>
      </c>
      <c r="M216" s="57"/>
      <c r="N216" s="57"/>
      <c r="O216" s="57"/>
    </row>
    <row r="217" spans="1:15" s="40" customFormat="1" ht="37.5" hidden="1">
      <c r="A217" s="77" t="s">
        <v>346</v>
      </c>
      <c r="B217" s="11" t="s">
        <v>10</v>
      </c>
      <c r="C217" s="12" t="s">
        <v>4</v>
      </c>
      <c r="D217" s="12" t="s">
        <v>237</v>
      </c>
      <c r="E217" s="12"/>
      <c r="F217" s="53">
        <f aca="true" t="shared" si="122" ref="F217:O217">F218</f>
        <v>307</v>
      </c>
      <c r="G217" s="53">
        <f t="shared" si="122"/>
        <v>0</v>
      </c>
      <c r="H217" s="53">
        <f t="shared" si="122"/>
        <v>0</v>
      </c>
      <c r="I217" s="53">
        <f t="shared" si="122"/>
        <v>307</v>
      </c>
      <c r="J217" s="53">
        <f t="shared" si="122"/>
        <v>0</v>
      </c>
      <c r="K217" s="53">
        <f t="shared" si="122"/>
        <v>229.2</v>
      </c>
      <c r="L217" s="53">
        <f t="shared" si="122"/>
        <v>0</v>
      </c>
      <c r="M217" s="53">
        <f t="shared" si="122"/>
        <v>0</v>
      </c>
      <c r="N217" s="53">
        <f t="shared" si="122"/>
        <v>229.2</v>
      </c>
      <c r="O217" s="53">
        <f t="shared" si="122"/>
        <v>0</v>
      </c>
    </row>
    <row r="218" spans="1:15" s="40" customFormat="1" ht="18.75" hidden="1">
      <c r="A218" s="45" t="s">
        <v>121</v>
      </c>
      <c r="B218" s="80" t="s">
        <v>10</v>
      </c>
      <c r="C218" s="81" t="s">
        <v>4</v>
      </c>
      <c r="D218" s="81" t="s">
        <v>237</v>
      </c>
      <c r="E218" s="81" t="s">
        <v>23</v>
      </c>
      <c r="F218" s="94">
        <f>SUM(G218:J218)-H218</f>
        <v>307</v>
      </c>
      <c r="G218" s="58"/>
      <c r="H218" s="58"/>
      <c r="I218" s="58">
        <v>307</v>
      </c>
      <c r="J218" s="58"/>
      <c r="K218" s="94">
        <f>SUM(L218:O218)-M218</f>
        <v>229.2</v>
      </c>
      <c r="L218" s="58"/>
      <c r="M218" s="58"/>
      <c r="N218" s="58">
        <v>229.2</v>
      </c>
      <c r="O218" s="58"/>
    </row>
    <row r="219" spans="1:15" s="40" customFormat="1" ht="94.5" customHeight="1" hidden="1">
      <c r="A219" s="82" t="s">
        <v>351</v>
      </c>
      <c r="B219" s="71" t="s">
        <v>10</v>
      </c>
      <c r="C219" s="72" t="s">
        <v>4</v>
      </c>
      <c r="D219" s="72" t="s">
        <v>321</v>
      </c>
      <c r="E219" s="84"/>
      <c r="F219" s="53">
        <f aca="true" t="shared" si="123" ref="F219:O219">F220</f>
        <v>157319</v>
      </c>
      <c r="G219" s="53">
        <f t="shared" si="123"/>
        <v>0</v>
      </c>
      <c r="H219" s="53">
        <f t="shared" si="123"/>
        <v>0</v>
      </c>
      <c r="I219" s="53">
        <f t="shared" si="123"/>
        <v>0</v>
      </c>
      <c r="J219" s="53">
        <f t="shared" si="123"/>
        <v>157319</v>
      </c>
      <c r="K219" s="53">
        <f t="shared" si="123"/>
        <v>155356.4</v>
      </c>
      <c r="L219" s="53">
        <f t="shared" si="123"/>
        <v>0</v>
      </c>
      <c r="M219" s="53">
        <f t="shared" si="123"/>
        <v>0</v>
      </c>
      <c r="N219" s="53">
        <f t="shared" si="123"/>
        <v>0</v>
      </c>
      <c r="O219" s="53">
        <f t="shared" si="123"/>
        <v>155356.4</v>
      </c>
    </row>
    <row r="220" spans="1:15" s="40" customFormat="1" ht="18.75" hidden="1">
      <c r="A220" s="60" t="s">
        <v>350</v>
      </c>
      <c r="B220" s="68" t="s">
        <v>10</v>
      </c>
      <c r="C220" s="69" t="s">
        <v>4</v>
      </c>
      <c r="D220" s="69" t="s">
        <v>321</v>
      </c>
      <c r="E220" s="69" t="s">
        <v>23</v>
      </c>
      <c r="F220" s="94">
        <f>SUM(G220:J220)-H220</f>
        <v>157319</v>
      </c>
      <c r="G220" s="57"/>
      <c r="H220" s="57"/>
      <c r="I220" s="57"/>
      <c r="J220" s="57">
        <v>157319</v>
      </c>
      <c r="K220" s="94">
        <f>SUM(L220:O220)-M220</f>
        <v>155356.4</v>
      </c>
      <c r="L220" s="57"/>
      <c r="M220" s="57"/>
      <c r="N220" s="57"/>
      <c r="O220" s="57">
        <v>155356.4</v>
      </c>
    </row>
    <row r="221" spans="1:15" s="40" customFormat="1" ht="37.5" hidden="1">
      <c r="A221" s="29" t="s">
        <v>349</v>
      </c>
      <c r="B221" s="71" t="s">
        <v>10</v>
      </c>
      <c r="C221" s="72" t="s">
        <v>4</v>
      </c>
      <c r="D221" s="72" t="s">
        <v>322</v>
      </c>
      <c r="E221" s="69"/>
      <c r="F221" s="53">
        <f aca="true" t="shared" si="124" ref="F221:O221">F222</f>
        <v>1339.2</v>
      </c>
      <c r="G221" s="53">
        <f t="shared" si="124"/>
        <v>0</v>
      </c>
      <c r="H221" s="53">
        <f t="shared" si="124"/>
        <v>0</v>
      </c>
      <c r="I221" s="53">
        <f t="shared" si="124"/>
        <v>0</v>
      </c>
      <c r="J221" s="53">
        <f t="shared" si="124"/>
        <v>1339.2</v>
      </c>
      <c r="K221" s="53">
        <f t="shared" si="124"/>
        <v>1339.2</v>
      </c>
      <c r="L221" s="53">
        <f t="shared" si="124"/>
        <v>0</v>
      </c>
      <c r="M221" s="53">
        <f t="shared" si="124"/>
        <v>0</v>
      </c>
      <c r="N221" s="53">
        <f t="shared" si="124"/>
        <v>0</v>
      </c>
      <c r="O221" s="53">
        <f t="shared" si="124"/>
        <v>1339.2</v>
      </c>
    </row>
    <row r="222" spans="1:15" s="40" customFormat="1" ht="18.75" hidden="1">
      <c r="A222" s="60" t="s">
        <v>350</v>
      </c>
      <c r="B222" s="68" t="s">
        <v>10</v>
      </c>
      <c r="C222" s="69" t="s">
        <v>4</v>
      </c>
      <c r="D222" s="69" t="s">
        <v>322</v>
      </c>
      <c r="E222" s="69" t="s">
        <v>23</v>
      </c>
      <c r="F222" s="94">
        <f>SUM(G222:J222)-H222</f>
        <v>1339.2</v>
      </c>
      <c r="G222" s="57"/>
      <c r="H222" s="57"/>
      <c r="I222" s="57"/>
      <c r="J222" s="57">
        <v>1339.2</v>
      </c>
      <c r="K222" s="94">
        <f>SUM(L222:O222)-M222</f>
        <v>1339.2</v>
      </c>
      <c r="L222" s="57"/>
      <c r="M222" s="57"/>
      <c r="N222" s="57"/>
      <c r="O222" s="57">
        <v>1339.2</v>
      </c>
    </row>
    <row r="223" spans="1:15" s="17" customFormat="1" ht="18.75" hidden="1">
      <c r="A223" s="28" t="s">
        <v>100</v>
      </c>
      <c r="B223" s="15" t="s">
        <v>10</v>
      </c>
      <c r="C223" s="16" t="s">
        <v>4</v>
      </c>
      <c r="D223" s="16" t="s">
        <v>238</v>
      </c>
      <c r="E223" s="16"/>
      <c r="F223" s="50">
        <f aca="true" t="shared" si="125" ref="F223:O223">SUM(F224,F226,F228)</f>
        <v>82195.5</v>
      </c>
      <c r="G223" s="50">
        <f t="shared" si="125"/>
        <v>76727.2</v>
      </c>
      <c r="H223" s="50">
        <f t="shared" si="125"/>
        <v>0</v>
      </c>
      <c r="I223" s="50">
        <f t="shared" si="125"/>
        <v>4919</v>
      </c>
      <c r="J223" s="50">
        <f t="shared" si="125"/>
        <v>549.3</v>
      </c>
      <c r="K223" s="50">
        <f t="shared" si="125"/>
        <v>74557.59999999999</v>
      </c>
      <c r="L223" s="50">
        <f t="shared" si="125"/>
        <v>69378.7</v>
      </c>
      <c r="M223" s="50">
        <f t="shared" si="125"/>
        <v>0</v>
      </c>
      <c r="N223" s="50">
        <f t="shared" si="125"/>
        <v>4658.5</v>
      </c>
      <c r="O223" s="50">
        <f t="shared" si="125"/>
        <v>520.4</v>
      </c>
    </row>
    <row r="224" spans="1:15" s="5" customFormat="1" ht="18.75" hidden="1">
      <c r="A224" s="26" t="s">
        <v>80</v>
      </c>
      <c r="B224" s="4" t="s">
        <v>10</v>
      </c>
      <c r="C224" s="9" t="s">
        <v>4</v>
      </c>
      <c r="D224" s="9" t="s">
        <v>239</v>
      </c>
      <c r="E224" s="9"/>
      <c r="F224" s="53">
        <f aca="true" t="shared" si="126" ref="F224:O224">F225</f>
        <v>76727.2</v>
      </c>
      <c r="G224" s="53">
        <f t="shared" si="126"/>
        <v>76727.2</v>
      </c>
      <c r="H224" s="53">
        <f t="shared" si="126"/>
        <v>0</v>
      </c>
      <c r="I224" s="53">
        <f t="shared" si="126"/>
        <v>0</v>
      </c>
      <c r="J224" s="53">
        <f t="shared" si="126"/>
        <v>0</v>
      </c>
      <c r="K224" s="53">
        <f t="shared" si="126"/>
        <v>69378.7</v>
      </c>
      <c r="L224" s="53">
        <f t="shared" si="126"/>
        <v>69378.7</v>
      </c>
      <c r="M224" s="53">
        <f t="shared" si="126"/>
        <v>0</v>
      </c>
      <c r="N224" s="53">
        <f t="shared" si="126"/>
        <v>0</v>
      </c>
      <c r="O224" s="53">
        <f t="shared" si="126"/>
        <v>0</v>
      </c>
    </row>
    <row r="225" spans="1:15" s="40" customFormat="1" ht="18.75" hidden="1">
      <c r="A225" s="37" t="s">
        <v>121</v>
      </c>
      <c r="B225" s="38" t="s">
        <v>10</v>
      </c>
      <c r="C225" s="39" t="s">
        <v>4</v>
      </c>
      <c r="D225" s="39" t="s">
        <v>239</v>
      </c>
      <c r="E225" s="39" t="s">
        <v>23</v>
      </c>
      <c r="F225" s="94">
        <f>SUM(G225:J225)-H225</f>
        <v>76727.2</v>
      </c>
      <c r="G225" s="57">
        <v>76727.2</v>
      </c>
      <c r="H225" s="57"/>
      <c r="I225" s="57"/>
      <c r="J225" s="57"/>
      <c r="K225" s="94">
        <f>SUM(L225:O225)-M225</f>
        <v>69378.7</v>
      </c>
      <c r="L225" s="57">
        <v>69378.7</v>
      </c>
      <c r="M225" s="57"/>
      <c r="N225" s="57"/>
      <c r="O225" s="57"/>
    </row>
    <row r="226" spans="1:15" s="40" customFormat="1" ht="37.5" hidden="1">
      <c r="A226" s="77" t="s">
        <v>346</v>
      </c>
      <c r="B226" s="83" t="s">
        <v>10</v>
      </c>
      <c r="C226" s="84" t="s">
        <v>4</v>
      </c>
      <c r="D226" s="84" t="s">
        <v>240</v>
      </c>
      <c r="E226" s="84"/>
      <c r="F226" s="53">
        <f aca="true" t="shared" si="127" ref="F226:O226">F227</f>
        <v>4919</v>
      </c>
      <c r="G226" s="53">
        <f t="shared" si="127"/>
        <v>0</v>
      </c>
      <c r="H226" s="53">
        <f t="shared" si="127"/>
        <v>0</v>
      </c>
      <c r="I226" s="53">
        <f t="shared" si="127"/>
        <v>4919</v>
      </c>
      <c r="J226" s="53">
        <f t="shared" si="127"/>
        <v>0</v>
      </c>
      <c r="K226" s="53">
        <f t="shared" si="127"/>
        <v>4658.5</v>
      </c>
      <c r="L226" s="53">
        <f t="shared" si="127"/>
        <v>0</v>
      </c>
      <c r="M226" s="53">
        <f t="shared" si="127"/>
        <v>0</v>
      </c>
      <c r="N226" s="53">
        <f t="shared" si="127"/>
        <v>4658.5</v>
      </c>
      <c r="O226" s="53">
        <f t="shared" si="127"/>
        <v>0</v>
      </c>
    </row>
    <row r="227" spans="1:15" s="40" customFormat="1" ht="18.75" hidden="1">
      <c r="A227" s="37" t="s">
        <v>121</v>
      </c>
      <c r="B227" s="80" t="s">
        <v>10</v>
      </c>
      <c r="C227" s="81" t="s">
        <v>4</v>
      </c>
      <c r="D227" s="81" t="s">
        <v>240</v>
      </c>
      <c r="E227" s="81" t="s">
        <v>23</v>
      </c>
      <c r="F227" s="94">
        <f>SUM(G227:J227)-H227</f>
        <v>4919</v>
      </c>
      <c r="G227" s="58"/>
      <c r="H227" s="58"/>
      <c r="I227" s="58">
        <f>513+4406</f>
        <v>4919</v>
      </c>
      <c r="J227" s="58"/>
      <c r="K227" s="94">
        <f>SUM(L227:O227)-M227</f>
        <v>4658.5</v>
      </c>
      <c r="L227" s="58"/>
      <c r="M227" s="58"/>
      <c r="N227" s="58">
        <v>4658.5</v>
      </c>
      <c r="O227" s="58"/>
    </row>
    <row r="228" spans="1:15" s="40" customFormat="1" ht="37.5" hidden="1">
      <c r="A228" s="29" t="s">
        <v>349</v>
      </c>
      <c r="B228" s="71" t="s">
        <v>10</v>
      </c>
      <c r="C228" s="72" t="s">
        <v>4</v>
      </c>
      <c r="D228" s="72" t="s">
        <v>323</v>
      </c>
      <c r="E228" s="81"/>
      <c r="F228" s="53">
        <f aca="true" t="shared" si="128" ref="F228:O228">F229</f>
        <v>549.3</v>
      </c>
      <c r="G228" s="53">
        <f t="shared" si="128"/>
        <v>0</v>
      </c>
      <c r="H228" s="53">
        <f t="shared" si="128"/>
        <v>0</v>
      </c>
      <c r="I228" s="53">
        <f t="shared" si="128"/>
        <v>0</v>
      </c>
      <c r="J228" s="53">
        <f t="shared" si="128"/>
        <v>549.3</v>
      </c>
      <c r="K228" s="53">
        <f t="shared" si="128"/>
        <v>520.4</v>
      </c>
      <c r="L228" s="53">
        <f t="shared" si="128"/>
        <v>0</v>
      </c>
      <c r="M228" s="53">
        <f t="shared" si="128"/>
        <v>0</v>
      </c>
      <c r="N228" s="53">
        <f t="shared" si="128"/>
        <v>0</v>
      </c>
      <c r="O228" s="53">
        <f t="shared" si="128"/>
        <v>520.4</v>
      </c>
    </row>
    <row r="229" spans="1:15" s="40" customFormat="1" ht="18.75" hidden="1">
      <c r="A229" s="60" t="s">
        <v>350</v>
      </c>
      <c r="B229" s="68" t="s">
        <v>10</v>
      </c>
      <c r="C229" s="69" t="s">
        <v>4</v>
      </c>
      <c r="D229" s="69" t="s">
        <v>323</v>
      </c>
      <c r="E229" s="69" t="s">
        <v>23</v>
      </c>
      <c r="F229" s="94">
        <f>SUM(G229:J229)-H229</f>
        <v>549.3</v>
      </c>
      <c r="G229" s="57"/>
      <c r="H229" s="57"/>
      <c r="I229" s="57"/>
      <c r="J229" s="57">
        <v>549.3</v>
      </c>
      <c r="K229" s="94">
        <f>SUM(L229:O229)-M229</f>
        <v>520.4</v>
      </c>
      <c r="L229" s="57"/>
      <c r="M229" s="57"/>
      <c r="N229" s="57"/>
      <c r="O229" s="57">
        <v>520.4</v>
      </c>
    </row>
    <row r="230" spans="1:15" s="17" customFormat="1" ht="19.5" customHeight="1" hidden="1">
      <c r="A230" s="28" t="s">
        <v>103</v>
      </c>
      <c r="B230" s="15" t="s">
        <v>10</v>
      </c>
      <c r="C230" s="16" t="s">
        <v>4</v>
      </c>
      <c r="D230" s="16" t="s">
        <v>246</v>
      </c>
      <c r="E230" s="16"/>
      <c r="F230" s="50">
        <f aca="true" t="shared" si="129" ref="F230:O230">SUM(F231,F233,F235)</f>
        <v>22821.8</v>
      </c>
      <c r="G230" s="50">
        <f t="shared" si="129"/>
        <v>12831</v>
      </c>
      <c r="H230" s="50">
        <f t="shared" si="129"/>
        <v>6346</v>
      </c>
      <c r="I230" s="50">
        <f t="shared" si="129"/>
        <v>9990.8</v>
      </c>
      <c r="J230" s="50">
        <f t="shared" si="129"/>
        <v>0</v>
      </c>
      <c r="K230" s="50">
        <f t="shared" si="129"/>
        <v>18004</v>
      </c>
      <c r="L230" s="50">
        <f t="shared" si="129"/>
        <v>9898.900000000001</v>
      </c>
      <c r="M230" s="50">
        <f t="shared" si="129"/>
        <v>5286.8</v>
      </c>
      <c r="N230" s="50">
        <f t="shared" si="129"/>
        <v>8105.1</v>
      </c>
      <c r="O230" s="50">
        <f t="shared" si="129"/>
        <v>0</v>
      </c>
    </row>
    <row r="231" spans="1:15" s="14" customFormat="1" ht="37.5" hidden="1">
      <c r="A231" s="26" t="s">
        <v>298</v>
      </c>
      <c r="B231" s="4" t="s">
        <v>10</v>
      </c>
      <c r="C231" s="9" t="s">
        <v>4</v>
      </c>
      <c r="D231" s="9" t="s">
        <v>299</v>
      </c>
      <c r="E231" s="9"/>
      <c r="F231" s="53">
        <f aca="true" t="shared" si="130" ref="F231:O231">F232</f>
        <v>6485</v>
      </c>
      <c r="G231" s="53">
        <f t="shared" si="130"/>
        <v>6485</v>
      </c>
      <c r="H231" s="53">
        <f t="shared" si="130"/>
        <v>0</v>
      </c>
      <c r="I231" s="53">
        <f t="shared" si="130"/>
        <v>0</v>
      </c>
      <c r="J231" s="53">
        <f t="shared" si="130"/>
        <v>0</v>
      </c>
      <c r="K231" s="53">
        <f t="shared" si="130"/>
        <v>4612.1</v>
      </c>
      <c r="L231" s="53">
        <f t="shared" si="130"/>
        <v>4612.1</v>
      </c>
      <c r="M231" s="53">
        <f t="shared" si="130"/>
        <v>0</v>
      </c>
      <c r="N231" s="53">
        <f t="shared" si="130"/>
        <v>0</v>
      </c>
      <c r="O231" s="53">
        <f t="shared" si="130"/>
        <v>0</v>
      </c>
    </row>
    <row r="232" spans="1:15" s="47" customFormat="1" ht="18.75" hidden="1">
      <c r="A232" s="37" t="s">
        <v>121</v>
      </c>
      <c r="B232" s="38" t="s">
        <v>10</v>
      </c>
      <c r="C232" s="39" t="s">
        <v>4</v>
      </c>
      <c r="D232" s="39" t="s">
        <v>299</v>
      </c>
      <c r="E232" s="39" t="s">
        <v>23</v>
      </c>
      <c r="F232" s="94">
        <f>SUM(G232:J232)-H232</f>
        <v>6485</v>
      </c>
      <c r="G232" s="57">
        <v>6485</v>
      </c>
      <c r="H232" s="57"/>
      <c r="I232" s="57"/>
      <c r="J232" s="57"/>
      <c r="K232" s="94">
        <f>SUM(L232:O232)-M232</f>
        <v>4612.1</v>
      </c>
      <c r="L232" s="57">
        <v>4612.1</v>
      </c>
      <c r="M232" s="57"/>
      <c r="N232" s="57"/>
      <c r="O232" s="57"/>
    </row>
    <row r="233" spans="1:15" s="14" customFormat="1" ht="37.5" hidden="1">
      <c r="A233" s="26" t="s">
        <v>352</v>
      </c>
      <c r="B233" s="4" t="s">
        <v>10</v>
      </c>
      <c r="C233" s="9" t="s">
        <v>4</v>
      </c>
      <c r="D233" s="85" t="s">
        <v>324</v>
      </c>
      <c r="E233" s="9"/>
      <c r="F233" s="53">
        <f aca="true" t="shared" si="131" ref="F233:O233">F234</f>
        <v>6346</v>
      </c>
      <c r="G233" s="53">
        <f t="shared" si="131"/>
        <v>6346</v>
      </c>
      <c r="H233" s="53">
        <f t="shared" si="131"/>
        <v>6346</v>
      </c>
      <c r="I233" s="53">
        <f t="shared" si="131"/>
        <v>0</v>
      </c>
      <c r="J233" s="53">
        <f t="shared" si="131"/>
        <v>0</v>
      </c>
      <c r="K233" s="53">
        <f t="shared" si="131"/>
        <v>5286.8</v>
      </c>
      <c r="L233" s="53">
        <f t="shared" si="131"/>
        <v>5286.8</v>
      </c>
      <c r="M233" s="53">
        <f t="shared" si="131"/>
        <v>5286.8</v>
      </c>
      <c r="N233" s="53">
        <f t="shared" si="131"/>
        <v>0</v>
      </c>
      <c r="O233" s="53">
        <f t="shared" si="131"/>
        <v>0</v>
      </c>
    </row>
    <row r="234" spans="1:15" s="47" customFormat="1" ht="18.75" hidden="1">
      <c r="A234" s="37" t="s">
        <v>121</v>
      </c>
      <c r="B234" s="38" t="s">
        <v>10</v>
      </c>
      <c r="C234" s="39" t="s">
        <v>4</v>
      </c>
      <c r="D234" s="70" t="s">
        <v>324</v>
      </c>
      <c r="E234" s="39" t="s">
        <v>23</v>
      </c>
      <c r="F234" s="94">
        <f>SUM(G234:J234)-H234</f>
        <v>6346</v>
      </c>
      <c r="G234" s="57">
        <v>6346</v>
      </c>
      <c r="H234" s="57">
        <v>6346</v>
      </c>
      <c r="I234" s="57"/>
      <c r="J234" s="57"/>
      <c r="K234" s="94">
        <f>SUM(L234:O234)-M234</f>
        <v>5286.8</v>
      </c>
      <c r="L234" s="57">
        <v>5286.8</v>
      </c>
      <c r="M234" s="57">
        <v>5286.8</v>
      </c>
      <c r="N234" s="57"/>
      <c r="O234" s="57"/>
    </row>
    <row r="235" spans="1:15" s="14" customFormat="1" ht="37.5" hidden="1">
      <c r="A235" s="26" t="s">
        <v>364</v>
      </c>
      <c r="B235" s="4" t="s">
        <v>10</v>
      </c>
      <c r="C235" s="9" t="s">
        <v>4</v>
      </c>
      <c r="D235" s="9" t="s">
        <v>365</v>
      </c>
      <c r="E235" s="9"/>
      <c r="F235" s="53">
        <f aca="true" t="shared" si="132" ref="F235:O235">F236</f>
        <v>9990.8</v>
      </c>
      <c r="G235" s="53">
        <f t="shared" si="132"/>
        <v>0</v>
      </c>
      <c r="H235" s="53">
        <f t="shared" si="132"/>
        <v>0</v>
      </c>
      <c r="I235" s="53">
        <f t="shared" si="132"/>
        <v>9990.8</v>
      </c>
      <c r="J235" s="53">
        <f t="shared" si="132"/>
        <v>0</v>
      </c>
      <c r="K235" s="53">
        <f t="shared" si="132"/>
        <v>8105.1</v>
      </c>
      <c r="L235" s="53">
        <f t="shared" si="132"/>
        <v>0</v>
      </c>
      <c r="M235" s="53">
        <f t="shared" si="132"/>
        <v>0</v>
      </c>
      <c r="N235" s="53">
        <f t="shared" si="132"/>
        <v>8105.1</v>
      </c>
      <c r="O235" s="53">
        <f t="shared" si="132"/>
        <v>0</v>
      </c>
    </row>
    <row r="236" spans="1:15" s="47" customFormat="1" ht="18.75" hidden="1">
      <c r="A236" s="37" t="s">
        <v>121</v>
      </c>
      <c r="B236" s="38" t="s">
        <v>10</v>
      </c>
      <c r="C236" s="39" t="s">
        <v>4</v>
      </c>
      <c r="D236" s="89" t="s">
        <v>365</v>
      </c>
      <c r="E236" s="39" t="s">
        <v>23</v>
      </c>
      <c r="F236" s="94">
        <f>SUM(G236:J236)-H236</f>
        <v>9990.8</v>
      </c>
      <c r="G236" s="57"/>
      <c r="H236" s="57"/>
      <c r="I236" s="57">
        <v>9990.8</v>
      </c>
      <c r="J236" s="57"/>
      <c r="K236" s="94">
        <f>SUM(L236:O236)-M236</f>
        <v>8105.1</v>
      </c>
      <c r="L236" s="57"/>
      <c r="M236" s="57"/>
      <c r="N236" s="57">
        <v>8105.1</v>
      </c>
      <c r="O236" s="57"/>
    </row>
    <row r="237" spans="1:15" s="17" customFormat="1" ht="19.5" customHeight="1" hidden="1">
      <c r="A237" s="28" t="s">
        <v>135</v>
      </c>
      <c r="B237" s="15" t="s">
        <v>10</v>
      </c>
      <c r="C237" s="16" t="s">
        <v>4</v>
      </c>
      <c r="D237" s="16" t="s">
        <v>241</v>
      </c>
      <c r="E237" s="16"/>
      <c r="F237" s="50">
        <f aca="true" t="shared" si="133" ref="F237:K239">F238</f>
        <v>5454</v>
      </c>
      <c r="G237" s="50">
        <f t="shared" si="133"/>
        <v>0</v>
      </c>
      <c r="H237" s="50">
        <f t="shared" si="133"/>
        <v>0</v>
      </c>
      <c r="I237" s="50">
        <f t="shared" si="133"/>
        <v>0</v>
      </c>
      <c r="J237" s="50">
        <f t="shared" si="133"/>
        <v>5454</v>
      </c>
      <c r="K237" s="50">
        <f t="shared" si="133"/>
        <v>5330.4</v>
      </c>
      <c r="L237" s="50">
        <f aca="true" t="shared" si="134" ref="L237:O239">L238</f>
        <v>0</v>
      </c>
      <c r="M237" s="50">
        <f t="shared" si="134"/>
        <v>0</v>
      </c>
      <c r="N237" s="50">
        <f t="shared" si="134"/>
        <v>0</v>
      </c>
      <c r="O237" s="50">
        <f t="shared" si="134"/>
        <v>5330.4</v>
      </c>
    </row>
    <row r="238" spans="1:15" s="14" customFormat="1" ht="18.75" hidden="1">
      <c r="A238" s="26" t="s">
        <v>134</v>
      </c>
      <c r="B238" s="4" t="s">
        <v>10</v>
      </c>
      <c r="C238" s="9" t="s">
        <v>4</v>
      </c>
      <c r="D238" s="9" t="s">
        <v>242</v>
      </c>
      <c r="E238" s="9"/>
      <c r="F238" s="53">
        <f>F239</f>
        <v>5454</v>
      </c>
      <c r="G238" s="53">
        <f t="shared" si="133"/>
        <v>0</v>
      </c>
      <c r="H238" s="53">
        <f t="shared" si="133"/>
        <v>0</v>
      </c>
      <c r="I238" s="53">
        <f t="shared" si="133"/>
        <v>0</v>
      </c>
      <c r="J238" s="53">
        <f t="shared" si="133"/>
        <v>5454</v>
      </c>
      <c r="K238" s="53">
        <f>K239</f>
        <v>5330.4</v>
      </c>
      <c r="L238" s="53">
        <f t="shared" si="134"/>
        <v>0</v>
      </c>
      <c r="M238" s="53">
        <f t="shared" si="134"/>
        <v>0</v>
      </c>
      <c r="N238" s="53">
        <f t="shared" si="134"/>
        <v>0</v>
      </c>
      <c r="O238" s="53">
        <f t="shared" si="134"/>
        <v>5330.4</v>
      </c>
    </row>
    <row r="239" spans="1:15" s="14" customFormat="1" ht="18.75" hidden="1">
      <c r="A239" s="26" t="s">
        <v>134</v>
      </c>
      <c r="B239" s="4" t="s">
        <v>10</v>
      </c>
      <c r="C239" s="9" t="s">
        <v>4</v>
      </c>
      <c r="D239" s="74" t="s">
        <v>373</v>
      </c>
      <c r="E239" s="9"/>
      <c r="F239" s="53">
        <f>F240</f>
        <v>5454</v>
      </c>
      <c r="G239" s="53">
        <f t="shared" si="133"/>
        <v>0</v>
      </c>
      <c r="H239" s="53">
        <f t="shared" si="133"/>
        <v>0</v>
      </c>
      <c r="I239" s="53">
        <f t="shared" si="133"/>
        <v>0</v>
      </c>
      <c r="J239" s="53">
        <f t="shared" si="133"/>
        <v>5454</v>
      </c>
      <c r="K239" s="53">
        <f>K240</f>
        <v>5330.4</v>
      </c>
      <c r="L239" s="53">
        <f t="shared" si="134"/>
        <v>0</v>
      </c>
      <c r="M239" s="53">
        <f t="shared" si="134"/>
        <v>0</v>
      </c>
      <c r="N239" s="53">
        <f t="shared" si="134"/>
        <v>0</v>
      </c>
      <c r="O239" s="53">
        <f t="shared" si="134"/>
        <v>5330.4</v>
      </c>
    </row>
    <row r="240" spans="1:15" s="47" customFormat="1" ht="18.75" hidden="1">
      <c r="A240" s="37" t="s">
        <v>121</v>
      </c>
      <c r="B240" s="68" t="s">
        <v>10</v>
      </c>
      <c r="C240" s="69" t="s">
        <v>4</v>
      </c>
      <c r="D240" s="69" t="s">
        <v>373</v>
      </c>
      <c r="E240" s="69" t="s">
        <v>23</v>
      </c>
      <c r="F240" s="94">
        <f>SUM(G240:J240)-H240</f>
        <v>5454</v>
      </c>
      <c r="G240" s="59"/>
      <c r="H240" s="59"/>
      <c r="I240" s="59"/>
      <c r="J240" s="59">
        <v>5454</v>
      </c>
      <c r="K240" s="94">
        <f>SUM(L240:O240)-M240</f>
        <v>5330.4</v>
      </c>
      <c r="L240" s="59"/>
      <c r="M240" s="59"/>
      <c r="N240" s="59"/>
      <c r="O240" s="59">
        <v>5330.4</v>
      </c>
    </row>
    <row r="241" spans="1:15" s="17" customFormat="1" ht="18.75">
      <c r="A241" s="28" t="s">
        <v>47</v>
      </c>
      <c r="B241" s="15" t="s">
        <v>10</v>
      </c>
      <c r="C241" s="16" t="s">
        <v>10</v>
      </c>
      <c r="D241" s="16"/>
      <c r="E241" s="16"/>
      <c r="F241" s="50">
        <f aca="true" t="shared" si="135" ref="F241:K243">F242</f>
        <v>603.2</v>
      </c>
      <c r="G241" s="50">
        <f t="shared" si="135"/>
        <v>603.2</v>
      </c>
      <c r="H241" s="50">
        <f t="shared" si="135"/>
        <v>0</v>
      </c>
      <c r="I241" s="50">
        <f t="shared" si="135"/>
        <v>0</v>
      </c>
      <c r="J241" s="50">
        <f t="shared" si="135"/>
        <v>0</v>
      </c>
      <c r="K241" s="50">
        <f t="shared" si="135"/>
        <v>603.2</v>
      </c>
      <c r="L241" s="50">
        <f aca="true" t="shared" si="136" ref="L241:O243">L242</f>
        <v>603.2</v>
      </c>
      <c r="M241" s="50">
        <f t="shared" si="136"/>
        <v>0</v>
      </c>
      <c r="N241" s="50">
        <f t="shared" si="136"/>
        <v>0</v>
      </c>
      <c r="O241" s="50">
        <f t="shared" si="136"/>
        <v>0</v>
      </c>
    </row>
    <row r="242" spans="1:15" s="17" customFormat="1" ht="18.75" customHeight="1" hidden="1">
      <c r="A242" s="28" t="s">
        <v>101</v>
      </c>
      <c r="B242" s="15" t="s">
        <v>10</v>
      </c>
      <c r="C242" s="16" t="s">
        <v>10</v>
      </c>
      <c r="D242" s="16" t="s">
        <v>243</v>
      </c>
      <c r="E242" s="16"/>
      <c r="F242" s="50">
        <f t="shared" si="135"/>
        <v>603.2</v>
      </c>
      <c r="G242" s="50">
        <f t="shared" si="135"/>
        <v>603.2</v>
      </c>
      <c r="H242" s="50">
        <f t="shared" si="135"/>
        <v>0</v>
      </c>
      <c r="I242" s="50">
        <f t="shared" si="135"/>
        <v>0</v>
      </c>
      <c r="J242" s="50">
        <f t="shared" si="135"/>
        <v>0</v>
      </c>
      <c r="K242" s="50">
        <f>K243</f>
        <v>603.2</v>
      </c>
      <c r="L242" s="50">
        <f t="shared" si="136"/>
        <v>603.2</v>
      </c>
      <c r="M242" s="50">
        <f t="shared" si="136"/>
        <v>0</v>
      </c>
      <c r="N242" s="50">
        <f t="shared" si="136"/>
        <v>0</v>
      </c>
      <c r="O242" s="50">
        <f t="shared" si="136"/>
        <v>0</v>
      </c>
    </row>
    <row r="243" spans="1:15" s="5" customFormat="1" ht="23.25" customHeight="1" hidden="1">
      <c r="A243" s="26" t="s">
        <v>102</v>
      </c>
      <c r="B243" s="4" t="s">
        <v>10</v>
      </c>
      <c r="C243" s="9" t="s">
        <v>10</v>
      </c>
      <c r="D243" s="9" t="s">
        <v>244</v>
      </c>
      <c r="E243" s="9"/>
      <c r="F243" s="51">
        <f t="shared" si="135"/>
        <v>603.2</v>
      </c>
      <c r="G243" s="51">
        <f t="shared" si="135"/>
        <v>603.2</v>
      </c>
      <c r="H243" s="51">
        <f t="shared" si="135"/>
        <v>0</v>
      </c>
      <c r="I243" s="51">
        <f t="shared" si="135"/>
        <v>0</v>
      </c>
      <c r="J243" s="51">
        <f t="shared" si="135"/>
        <v>0</v>
      </c>
      <c r="K243" s="51">
        <f>K244</f>
        <v>603.2</v>
      </c>
      <c r="L243" s="51">
        <f t="shared" si="136"/>
        <v>603.2</v>
      </c>
      <c r="M243" s="51">
        <f t="shared" si="136"/>
        <v>0</v>
      </c>
      <c r="N243" s="51">
        <f t="shared" si="136"/>
        <v>0</v>
      </c>
      <c r="O243" s="51">
        <f t="shared" si="136"/>
        <v>0</v>
      </c>
    </row>
    <row r="244" spans="1:15" s="40" customFormat="1" ht="18.75" hidden="1">
      <c r="A244" s="37" t="s">
        <v>127</v>
      </c>
      <c r="B244" s="38" t="s">
        <v>10</v>
      </c>
      <c r="C244" s="39" t="s">
        <v>10</v>
      </c>
      <c r="D244" s="39" t="s">
        <v>244</v>
      </c>
      <c r="E244" s="39" t="s">
        <v>20</v>
      </c>
      <c r="F244" s="94">
        <f>SUM(G244:J244)-H244</f>
        <v>603.2</v>
      </c>
      <c r="G244" s="57">
        <f>550+53.2</f>
        <v>603.2</v>
      </c>
      <c r="H244" s="57"/>
      <c r="I244" s="57"/>
      <c r="J244" s="57"/>
      <c r="K244" s="94">
        <f>SUM(L244:O244)-M244</f>
        <v>603.2</v>
      </c>
      <c r="L244" s="57">
        <v>603.2</v>
      </c>
      <c r="M244" s="57"/>
      <c r="N244" s="57"/>
      <c r="O244" s="57"/>
    </row>
    <row r="245" spans="1:15" s="17" customFormat="1" ht="18.75">
      <c r="A245" s="28" t="s">
        <v>48</v>
      </c>
      <c r="B245" s="15" t="s">
        <v>10</v>
      </c>
      <c r="C245" s="16" t="s">
        <v>12</v>
      </c>
      <c r="D245" s="16"/>
      <c r="E245" s="16"/>
      <c r="F245" s="50">
        <f aca="true" t="shared" si="137" ref="F245:O245">SUM(F246,F249,F252,F257,F260)</f>
        <v>28869.7</v>
      </c>
      <c r="G245" s="50">
        <f t="shared" si="137"/>
        <v>28866.7</v>
      </c>
      <c r="H245" s="50">
        <f t="shared" si="137"/>
        <v>12132</v>
      </c>
      <c r="I245" s="50">
        <f t="shared" si="137"/>
        <v>3</v>
      </c>
      <c r="J245" s="50">
        <f t="shared" si="137"/>
        <v>0</v>
      </c>
      <c r="K245" s="50">
        <f t="shared" si="137"/>
        <v>28844.7</v>
      </c>
      <c r="L245" s="50">
        <f t="shared" si="137"/>
        <v>28844.7</v>
      </c>
      <c r="M245" s="50">
        <f t="shared" si="137"/>
        <v>12110</v>
      </c>
      <c r="N245" s="50">
        <f t="shared" si="137"/>
        <v>0</v>
      </c>
      <c r="O245" s="50">
        <f t="shared" si="137"/>
        <v>0</v>
      </c>
    </row>
    <row r="246" spans="1:15" s="17" customFormat="1" ht="56.25" hidden="1">
      <c r="A246" s="28" t="s">
        <v>150</v>
      </c>
      <c r="B246" s="15" t="s">
        <v>10</v>
      </c>
      <c r="C246" s="16" t="s">
        <v>12</v>
      </c>
      <c r="D246" s="16" t="s">
        <v>176</v>
      </c>
      <c r="E246" s="16"/>
      <c r="F246" s="50">
        <f aca="true" t="shared" si="138" ref="F246:K253">F247</f>
        <v>2156.3</v>
      </c>
      <c r="G246" s="50">
        <f t="shared" si="138"/>
        <v>2156.3</v>
      </c>
      <c r="H246" s="50">
        <f t="shared" si="138"/>
        <v>0</v>
      </c>
      <c r="I246" s="50">
        <f t="shared" si="138"/>
        <v>0</v>
      </c>
      <c r="J246" s="50">
        <f t="shared" si="138"/>
        <v>0</v>
      </c>
      <c r="K246" s="50">
        <f t="shared" si="138"/>
        <v>2156.3</v>
      </c>
      <c r="L246" s="50">
        <f aca="true" t="shared" si="139" ref="L246:O247">L247</f>
        <v>2156.3</v>
      </c>
      <c r="M246" s="50">
        <f t="shared" si="139"/>
        <v>0</v>
      </c>
      <c r="N246" s="50">
        <f t="shared" si="139"/>
        <v>0</v>
      </c>
      <c r="O246" s="50">
        <f t="shared" si="139"/>
        <v>0</v>
      </c>
    </row>
    <row r="247" spans="1:15" s="5" customFormat="1" ht="18.75" hidden="1">
      <c r="A247" s="26" t="s">
        <v>60</v>
      </c>
      <c r="B247" s="4" t="s">
        <v>10</v>
      </c>
      <c r="C247" s="9" t="s">
        <v>12</v>
      </c>
      <c r="D247" s="9" t="s">
        <v>178</v>
      </c>
      <c r="E247" s="9"/>
      <c r="F247" s="51">
        <f t="shared" si="138"/>
        <v>2156.3</v>
      </c>
      <c r="G247" s="51">
        <f t="shared" si="138"/>
        <v>2156.3</v>
      </c>
      <c r="H247" s="51">
        <f t="shared" si="138"/>
        <v>0</v>
      </c>
      <c r="I247" s="51">
        <f t="shared" si="138"/>
        <v>0</v>
      </c>
      <c r="J247" s="51">
        <f t="shared" si="138"/>
        <v>0</v>
      </c>
      <c r="K247" s="51">
        <f>K248</f>
        <v>2156.3</v>
      </c>
      <c r="L247" s="51">
        <f t="shared" si="139"/>
        <v>2156.3</v>
      </c>
      <c r="M247" s="51">
        <f t="shared" si="139"/>
        <v>0</v>
      </c>
      <c r="N247" s="51">
        <f t="shared" si="139"/>
        <v>0</v>
      </c>
      <c r="O247" s="51">
        <f t="shared" si="139"/>
        <v>0</v>
      </c>
    </row>
    <row r="248" spans="1:15" s="40" customFormat="1" ht="18.75" hidden="1">
      <c r="A248" s="37" t="s">
        <v>127</v>
      </c>
      <c r="B248" s="38" t="s">
        <v>10</v>
      </c>
      <c r="C248" s="39" t="s">
        <v>12</v>
      </c>
      <c r="D248" s="39" t="s">
        <v>245</v>
      </c>
      <c r="E248" s="39" t="s">
        <v>20</v>
      </c>
      <c r="F248" s="94">
        <f>SUM(G248:J248)-H248</f>
        <v>2156.3</v>
      </c>
      <c r="G248" s="57">
        <v>2156.3</v>
      </c>
      <c r="H248" s="57"/>
      <c r="I248" s="57"/>
      <c r="J248" s="57"/>
      <c r="K248" s="94">
        <f>SUM(L248:O248)-M248</f>
        <v>2156.3</v>
      </c>
      <c r="L248" s="57">
        <v>2156.3</v>
      </c>
      <c r="M248" s="57"/>
      <c r="N248" s="57"/>
      <c r="O248" s="57"/>
    </row>
    <row r="249" spans="1:15" s="17" customFormat="1" ht="18.75" hidden="1">
      <c r="A249" s="31" t="s">
        <v>103</v>
      </c>
      <c r="B249" s="15" t="s">
        <v>10</v>
      </c>
      <c r="C249" s="16" t="s">
        <v>12</v>
      </c>
      <c r="D249" s="16" t="s">
        <v>246</v>
      </c>
      <c r="E249" s="16"/>
      <c r="F249" s="50">
        <f t="shared" si="138"/>
        <v>2000</v>
      </c>
      <c r="G249" s="50">
        <f t="shared" si="138"/>
        <v>2000</v>
      </c>
      <c r="H249" s="50">
        <f t="shared" si="138"/>
        <v>2000</v>
      </c>
      <c r="I249" s="50">
        <f t="shared" si="138"/>
        <v>0</v>
      </c>
      <c r="J249" s="50">
        <f t="shared" si="138"/>
        <v>0</v>
      </c>
      <c r="K249" s="50">
        <f aca="true" t="shared" si="140" ref="K249:O250">K250</f>
        <v>2000</v>
      </c>
      <c r="L249" s="50">
        <f t="shared" si="140"/>
        <v>2000</v>
      </c>
      <c r="M249" s="50">
        <f t="shared" si="140"/>
        <v>2000</v>
      </c>
      <c r="N249" s="50">
        <f t="shared" si="140"/>
        <v>0</v>
      </c>
      <c r="O249" s="50">
        <f t="shared" si="140"/>
        <v>0</v>
      </c>
    </row>
    <row r="250" spans="1:15" s="5" customFormat="1" ht="21.75" customHeight="1" hidden="1">
      <c r="A250" s="30" t="s">
        <v>168</v>
      </c>
      <c r="B250" s="4" t="s">
        <v>10</v>
      </c>
      <c r="C250" s="9" t="s">
        <v>12</v>
      </c>
      <c r="D250" s="9" t="s">
        <v>391</v>
      </c>
      <c r="E250" s="9"/>
      <c r="F250" s="51">
        <f t="shared" si="138"/>
        <v>2000</v>
      </c>
      <c r="G250" s="51">
        <f t="shared" si="138"/>
        <v>2000</v>
      </c>
      <c r="H250" s="51">
        <f t="shared" si="138"/>
        <v>2000</v>
      </c>
      <c r="I250" s="51">
        <f t="shared" si="138"/>
        <v>0</v>
      </c>
      <c r="J250" s="51">
        <f t="shared" si="138"/>
        <v>0</v>
      </c>
      <c r="K250" s="51">
        <f t="shared" si="140"/>
        <v>2000</v>
      </c>
      <c r="L250" s="51">
        <f t="shared" si="140"/>
        <v>2000</v>
      </c>
      <c r="M250" s="51">
        <f t="shared" si="140"/>
        <v>2000</v>
      </c>
      <c r="N250" s="51">
        <f t="shared" si="140"/>
        <v>0</v>
      </c>
      <c r="O250" s="51">
        <f t="shared" si="140"/>
        <v>0</v>
      </c>
    </row>
    <row r="251" spans="1:15" s="40" customFormat="1" ht="18.75" hidden="1">
      <c r="A251" s="45" t="s">
        <v>121</v>
      </c>
      <c r="B251" s="38" t="s">
        <v>10</v>
      </c>
      <c r="C251" s="39" t="s">
        <v>12</v>
      </c>
      <c r="D251" s="39" t="s">
        <v>391</v>
      </c>
      <c r="E251" s="39" t="s">
        <v>23</v>
      </c>
      <c r="F251" s="94">
        <f>SUM(G251:J251)-H251</f>
        <v>2000</v>
      </c>
      <c r="G251" s="57">
        <v>2000</v>
      </c>
      <c r="H251" s="57">
        <v>2000</v>
      </c>
      <c r="I251" s="57"/>
      <c r="J251" s="57"/>
      <c r="K251" s="94">
        <f>SUM(L251:O251)-M251</f>
        <v>2000</v>
      </c>
      <c r="L251" s="57">
        <v>2000</v>
      </c>
      <c r="M251" s="57">
        <v>2000</v>
      </c>
      <c r="N251" s="57"/>
      <c r="O251" s="57"/>
    </row>
    <row r="252" spans="1:15" s="17" customFormat="1" ht="74.25" customHeight="1" hidden="1">
      <c r="A252" s="31" t="s">
        <v>104</v>
      </c>
      <c r="B252" s="15" t="s">
        <v>10</v>
      </c>
      <c r="C252" s="16" t="s">
        <v>12</v>
      </c>
      <c r="D252" s="16" t="s">
        <v>247</v>
      </c>
      <c r="E252" s="16"/>
      <c r="F252" s="50">
        <f aca="true" t="shared" si="141" ref="F252:O252">SUM(F253,F255)</f>
        <v>14581.4</v>
      </c>
      <c r="G252" s="50">
        <f t="shared" si="141"/>
        <v>14578.4</v>
      </c>
      <c r="H252" s="50">
        <f t="shared" si="141"/>
        <v>0</v>
      </c>
      <c r="I252" s="50">
        <f t="shared" si="141"/>
        <v>3</v>
      </c>
      <c r="J252" s="50">
        <f t="shared" si="141"/>
        <v>0</v>
      </c>
      <c r="K252" s="50">
        <f t="shared" si="141"/>
        <v>14578.4</v>
      </c>
      <c r="L252" s="50">
        <f t="shared" si="141"/>
        <v>14578.4</v>
      </c>
      <c r="M252" s="50">
        <f t="shared" si="141"/>
        <v>0</v>
      </c>
      <c r="N252" s="50">
        <f t="shared" si="141"/>
        <v>0</v>
      </c>
      <c r="O252" s="50">
        <f t="shared" si="141"/>
        <v>0</v>
      </c>
    </row>
    <row r="253" spans="1:15" s="5" customFormat="1" ht="18.75" hidden="1">
      <c r="A253" s="30" t="s">
        <v>80</v>
      </c>
      <c r="B253" s="4" t="s">
        <v>10</v>
      </c>
      <c r="C253" s="9" t="s">
        <v>12</v>
      </c>
      <c r="D253" s="9" t="s">
        <v>248</v>
      </c>
      <c r="E253" s="9"/>
      <c r="F253" s="51">
        <f>F254</f>
        <v>14578.4</v>
      </c>
      <c r="G253" s="51">
        <f t="shared" si="138"/>
        <v>14578.4</v>
      </c>
      <c r="H253" s="51">
        <f t="shared" si="138"/>
        <v>0</v>
      </c>
      <c r="I253" s="51">
        <f t="shared" si="138"/>
        <v>0</v>
      </c>
      <c r="J253" s="51">
        <f t="shared" si="138"/>
        <v>0</v>
      </c>
      <c r="K253" s="51">
        <f>K254</f>
        <v>14578.4</v>
      </c>
      <c r="L253" s="51">
        <f>L254</f>
        <v>14578.4</v>
      </c>
      <c r="M253" s="51">
        <f>M254</f>
        <v>0</v>
      </c>
      <c r="N253" s="51">
        <f>N254</f>
        <v>0</v>
      </c>
      <c r="O253" s="51">
        <f>O254</f>
        <v>0</v>
      </c>
    </row>
    <row r="254" spans="1:15" s="40" customFormat="1" ht="18.75" hidden="1">
      <c r="A254" s="45" t="s">
        <v>121</v>
      </c>
      <c r="B254" s="38" t="s">
        <v>10</v>
      </c>
      <c r="C254" s="39" t="s">
        <v>12</v>
      </c>
      <c r="D254" s="39" t="s">
        <v>248</v>
      </c>
      <c r="E254" s="39" t="s">
        <v>23</v>
      </c>
      <c r="F254" s="94">
        <f>SUM(G254:J254)-H254</f>
        <v>14578.4</v>
      </c>
      <c r="G254" s="57">
        <v>14578.4</v>
      </c>
      <c r="H254" s="57"/>
      <c r="I254" s="57"/>
      <c r="J254" s="57"/>
      <c r="K254" s="94">
        <f>SUM(L254:O254)-M254</f>
        <v>14578.4</v>
      </c>
      <c r="L254" s="57">
        <v>14578.4</v>
      </c>
      <c r="M254" s="57"/>
      <c r="N254" s="57"/>
      <c r="O254" s="57"/>
    </row>
    <row r="255" spans="1:15" s="40" customFormat="1" ht="37.5" hidden="1">
      <c r="A255" s="77" t="s">
        <v>346</v>
      </c>
      <c r="B255" s="11" t="s">
        <v>10</v>
      </c>
      <c r="C255" s="12" t="s">
        <v>12</v>
      </c>
      <c r="D255" s="12" t="s">
        <v>249</v>
      </c>
      <c r="E255" s="12"/>
      <c r="F255" s="53">
        <f aca="true" t="shared" si="142" ref="F255:O255">F256</f>
        <v>3</v>
      </c>
      <c r="G255" s="53">
        <f t="shared" si="142"/>
        <v>0</v>
      </c>
      <c r="H255" s="53">
        <f t="shared" si="142"/>
        <v>0</v>
      </c>
      <c r="I255" s="53">
        <f t="shared" si="142"/>
        <v>3</v>
      </c>
      <c r="J255" s="53">
        <f t="shared" si="142"/>
        <v>0</v>
      </c>
      <c r="K255" s="53">
        <f t="shared" si="142"/>
        <v>0</v>
      </c>
      <c r="L255" s="53">
        <f t="shared" si="142"/>
        <v>0</v>
      </c>
      <c r="M255" s="53">
        <f t="shared" si="142"/>
        <v>0</v>
      </c>
      <c r="N255" s="53">
        <f t="shared" si="142"/>
        <v>0</v>
      </c>
      <c r="O255" s="53">
        <f t="shared" si="142"/>
        <v>0</v>
      </c>
    </row>
    <row r="256" spans="1:15" s="40" customFormat="1" ht="18.75" hidden="1">
      <c r="A256" s="45" t="s">
        <v>121</v>
      </c>
      <c r="B256" s="42" t="s">
        <v>10</v>
      </c>
      <c r="C256" s="43" t="s">
        <v>12</v>
      </c>
      <c r="D256" s="43" t="s">
        <v>249</v>
      </c>
      <c r="E256" s="43" t="s">
        <v>23</v>
      </c>
      <c r="F256" s="94">
        <f>SUM(G256:J256)-H256</f>
        <v>3</v>
      </c>
      <c r="G256" s="58"/>
      <c r="H256" s="58"/>
      <c r="I256" s="58">
        <v>3</v>
      </c>
      <c r="J256" s="58"/>
      <c r="K256" s="94">
        <f>SUM(L256:O256)-M256</f>
        <v>0</v>
      </c>
      <c r="L256" s="58"/>
      <c r="M256" s="58"/>
      <c r="N256" s="58"/>
      <c r="O256" s="58"/>
    </row>
    <row r="257" spans="1:15" s="17" customFormat="1" ht="44.25" customHeight="1" hidden="1">
      <c r="A257" s="28" t="s">
        <v>388</v>
      </c>
      <c r="B257" s="15" t="s">
        <v>10</v>
      </c>
      <c r="C257" s="16" t="s">
        <v>12</v>
      </c>
      <c r="D257" s="16" t="s">
        <v>387</v>
      </c>
      <c r="E257" s="16"/>
      <c r="F257" s="50">
        <f aca="true" t="shared" si="143" ref="F257:J258">SUM(F258)</f>
        <v>10110</v>
      </c>
      <c r="G257" s="50">
        <f t="shared" si="143"/>
        <v>10110</v>
      </c>
      <c r="H257" s="50">
        <f t="shared" si="143"/>
        <v>10110</v>
      </c>
      <c r="I257" s="50">
        <f t="shared" si="143"/>
        <v>0</v>
      </c>
      <c r="J257" s="50">
        <f t="shared" si="143"/>
        <v>0</v>
      </c>
      <c r="K257" s="50">
        <f>SUM(K258)</f>
        <v>10110</v>
      </c>
      <c r="L257" s="50">
        <f aca="true" t="shared" si="144" ref="L257:O258">SUM(L258)</f>
        <v>10110</v>
      </c>
      <c r="M257" s="50">
        <f t="shared" si="144"/>
        <v>10110</v>
      </c>
      <c r="N257" s="50">
        <f t="shared" si="144"/>
        <v>0</v>
      </c>
      <c r="O257" s="50">
        <f t="shared" si="144"/>
        <v>0</v>
      </c>
    </row>
    <row r="258" spans="1:15" s="5" customFormat="1" ht="18.75" hidden="1">
      <c r="A258" s="26" t="s">
        <v>389</v>
      </c>
      <c r="B258" s="4" t="s">
        <v>10</v>
      </c>
      <c r="C258" s="9" t="s">
        <v>12</v>
      </c>
      <c r="D258" s="85" t="s">
        <v>390</v>
      </c>
      <c r="E258" s="9"/>
      <c r="F258" s="51">
        <f t="shared" si="143"/>
        <v>10110</v>
      </c>
      <c r="G258" s="51">
        <f t="shared" si="143"/>
        <v>10110</v>
      </c>
      <c r="H258" s="51">
        <f t="shared" si="143"/>
        <v>10110</v>
      </c>
      <c r="I258" s="51">
        <f t="shared" si="143"/>
        <v>0</v>
      </c>
      <c r="J258" s="51">
        <f t="shared" si="143"/>
        <v>0</v>
      </c>
      <c r="K258" s="51">
        <f>SUM(K259)</f>
        <v>10110</v>
      </c>
      <c r="L258" s="51">
        <f t="shared" si="144"/>
        <v>10110</v>
      </c>
      <c r="M258" s="51">
        <f t="shared" si="144"/>
        <v>10110</v>
      </c>
      <c r="N258" s="51">
        <f t="shared" si="144"/>
        <v>0</v>
      </c>
      <c r="O258" s="51">
        <f t="shared" si="144"/>
        <v>0</v>
      </c>
    </row>
    <row r="259" spans="1:15" s="40" customFormat="1" ht="18.75" hidden="1">
      <c r="A259" s="45" t="s">
        <v>121</v>
      </c>
      <c r="B259" s="38" t="s">
        <v>10</v>
      </c>
      <c r="C259" s="39" t="s">
        <v>12</v>
      </c>
      <c r="D259" s="70" t="s">
        <v>390</v>
      </c>
      <c r="E259" s="39" t="s">
        <v>23</v>
      </c>
      <c r="F259" s="94">
        <f>SUM(G259:J259)-H259</f>
        <v>10110</v>
      </c>
      <c r="G259" s="57">
        <v>10110</v>
      </c>
      <c r="H259" s="57">
        <v>10110</v>
      </c>
      <c r="I259" s="57"/>
      <c r="J259" s="57"/>
      <c r="K259" s="94">
        <f>SUM(L259:O259)-M259</f>
        <v>10110</v>
      </c>
      <c r="L259" s="57">
        <v>10110</v>
      </c>
      <c r="M259" s="57">
        <v>10110</v>
      </c>
      <c r="N259" s="57"/>
      <c r="O259" s="57"/>
    </row>
    <row r="260" spans="1:15" s="17" customFormat="1" ht="62.25" customHeight="1" hidden="1">
      <c r="A260" s="28" t="s">
        <v>166</v>
      </c>
      <c r="B260" s="15" t="s">
        <v>10</v>
      </c>
      <c r="C260" s="16" t="s">
        <v>12</v>
      </c>
      <c r="D260" s="16" t="s">
        <v>231</v>
      </c>
      <c r="E260" s="16"/>
      <c r="F260" s="50">
        <f aca="true" t="shared" si="145" ref="F260:K261">SUM(F261)</f>
        <v>22</v>
      </c>
      <c r="G260" s="50">
        <f t="shared" si="145"/>
        <v>22</v>
      </c>
      <c r="H260" s="50">
        <f t="shared" si="145"/>
        <v>22</v>
      </c>
      <c r="I260" s="50">
        <f t="shared" si="145"/>
        <v>0</v>
      </c>
      <c r="J260" s="50">
        <f t="shared" si="145"/>
        <v>0</v>
      </c>
      <c r="K260" s="50">
        <f t="shared" si="145"/>
        <v>0</v>
      </c>
      <c r="L260" s="50">
        <f aca="true" t="shared" si="146" ref="L260:O261">SUM(L261)</f>
        <v>0</v>
      </c>
      <c r="M260" s="50">
        <f t="shared" si="146"/>
        <v>0</v>
      </c>
      <c r="N260" s="50">
        <f t="shared" si="146"/>
        <v>0</v>
      </c>
      <c r="O260" s="50">
        <f t="shared" si="146"/>
        <v>0</v>
      </c>
    </row>
    <row r="261" spans="1:15" s="5" customFormat="1" ht="23.25" customHeight="1" hidden="1">
      <c r="A261" s="26" t="s">
        <v>167</v>
      </c>
      <c r="B261" s="4" t="s">
        <v>10</v>
      </c>
      <c r="C261" s="9" t="s">
        <v>12</v>
      </c>
      <c r="D261" s="9" t="s">
        <v>369</v>
      </c>
      <c r="E261" s="9"/>
      <c r="F261" s="51">
        <f t="shared" si="145"/>
        <v>22</v>
      </c>
      <c r="G261" s="51">
        <f t="shared" si="145"/>
        <v>22</v>
      </c>
      <c r="H261" s="51">
        <f t="shared" si="145"/>
        <v>22</v>
      </c>
      <c r="I261" s="51">
        <f t="shared" si="145"/>
        <v>0</v>
      </c>
      <c r="J261" s="51">
        <f t="shared" si="145"/>
        <v>0</v>
      </c>
      <c r="K261" s="51">
        <f>SUM(K262)</f>
        <v>0</v>
      </c>
      <c r="L261" s="51">
        <f t="shared" si="146"/>
        <v>0</v>
      </c>
      <c r="M261" s="51">
        <f t="shared" si="146"/>
        <v>0</v>
      </c>
      <c r="N261" s="51">
        <f t="shared" si="146"/>
        <v>0</v>
      </c>
      <c r="O261" s="51">
        <f t="shared" si="146"/>
        <v>0</v>
      </c>
    </row>
    <row r="262" spans="1:15" s="40" customFormat="1" ht="18.75" hidden="1">
      <c r="A262" s="37" t="s">
        <v>122</v>
      </c>
      <c r="B262" s="38" t="s">
        <v>10</v>
      </c>
      <c r="C262" s="39" t="s">
        <v>12</v>
      </c>
      <c r="D262" s="39" t="s">
        <v>369</v>
      </c>
      <c r="E262" s="39" t="s">
        <v>24</v>
      </c>
      <c r="F262" s="94">
        <f>SUM(G262:J262)-H262</f>
        <v>22</v>
      </c>
      <c r="G262" s="57">
        <v>22</v>
      </c>
      <c r="H262" s="57">
        <v>22</v>
      </c>
      <c r="I262" s="57"/>
      <c r="J262" s="57"/>
      <c r="K262" s="94">
        <f>SUM(L262:O262)-M262</f>
        <v>0</v>
      </c>
      <c r="L262" s="57"/>
      <c r="M262" s="57"/>
      <c r="N262" s="57"/>
      <c r="O262" s="57"/>
    </row>
    <row r="263" spans="1:15" s="8" customFormat="1" ht="18.75">
      <c r="A263" s="27" t="s">
        <v>49</v>
      </c>
      <c r="B263" s="6" t="s">
        <v>13</v>
      </c>
      <c r="C263" s="7" t="s">
        <v>18</v>
      </c>
      <c r="D263" s="7"/>
      <c r="E263" s="7"/>
      <c r="F263" s="49">
        <f aca="true" t="shared" si="147" ref="F263:O263">SUM(F264,F295,F299)</f>
        <v>69986.1</v>
      </c>
      <c r="G263" s="49">
        <f t="shared" si="147"/>
        <v>65819.1</v>
      </c>
      <c r="H263" s="49">
        <f t="shared" si="147"/>
        <v>21929.4</v>
      </c>
      <c r="I263" s="49">
        <f t="shared" si="147"/>
        <v>4167</v>
      </c>
      <c r="J263" s="49">
        <f t="shared" si="147"/>
        <v>0</v>
      </c>
      <c r="K263" s="49">
        <f t="shared" si="147"/>
        <v>53041.7</v>
      </c>
      <c r="L263" s="49">
        <f t="shared" si="147"/>
        <v>49074.2</v>
      </c>
      <c r="M263" s="49">
        <f t="shared" si="147"/>
        <v>5218.3</v>
      </c>
      <c r="N263" s="49">
        <f t="shared" si="147"/>
        <v>3967.4999999999995</v>
      </c>
      <c r="O263" s="49">
        <f t="shared" si="147"/>
        <v>0</v>
      </c>
    </row>
    <row r="264" spans="1:15" s="17" customFormat="1" ht="18.75">
      <c r="A264" s="32" t="s">
        <v>50</v>
      </c>
      <c r="B264" s="18" t="s">
        <v>13</v>
      </c>
      <c r="C264" s="19" t="s">
        <v>3</v>
      </c>
      <c r="D264" s="19"/>
      <c r="E264" s="19"/>
      <c r="F264" s="54">
        <f aca="true" t="shared" si="148" ref="F264:O264">SUM(F265,F270,F275,F280,F285,F292)</f>
        <v>43983.5</v>
      </c>
      <c r="G264" s="54">
        <f t="shared" si="148"/>
        <v>40110.700000000004</v>
      </c>
      <c r="H264" s="54">
        <f t="shared" si="148"/>
        <v>219</v>
      </c>
      <c r="I264" s="54">
        <f t="shared" si="148"/>
        <v>3872.8</v>
      </c>
      <c r="J264" s="54">
        <f t="shared" si="148"/>
        <v>0</v>
      </c>
      <c r="K264" s="54">
        <f t="shared" si="148"/>
        <v>43845.6</v>
      </c>
      <c r="L264" s="54">
        <f t="shared" si="148"/>
        <v>40084.700000000004</v>
      </c>
      <c r="M264" s="54">
        <f t="shared" si="148"/>
        <v>219</v>
      </c>
      <c r="N264" s="54">
        <f t="shared" si="148"/>
        <v>3760.8999999999996</v>
      </c>
      <c r="O264" s="54">
        <f t="shared" si="148"/>
        <v>0</v>
      </c>
    </row>
    <row r="265" spans="1:15" s="17" customFormat="1" ht="37.5" hidden="1">
      <c r="A265" s="28" t="s">
        <v>105</v>
      </c>
      <c r="B265" s="15" t="s">
        <v>13</v>
      </c>
      <c r="C265" s="16" t="s">
        <v>3</v>
      </c>
      <c r="D265" s="16" t="s">
        <v>251</v>
      </c>
      <c r="E265" s="16"/>
      <c r="F265" s="50">
        <f aca="true" t="shared" si="149" ref="F265:O265">SUM(F266,F268)</f>
        <v>11620.8</v>
      </c>
      <c r="G265" s="50">
        <f t="shared" si="149"/>
        <v>10415</v>
      </c>
      <c r="H265" s="50">
        <f t="shared" si="149"/>
        <v>0</v>
      </c>
      <c r="I265" s="50">
        <f t="shared" si="149"/>
        <v>1205.8</v>
      </c>
      <c r="J265" s="50">
        <f t="shared" si="149"/>
        <v>0</v>
      </c>
      <c r="K265" s="50">
        <f t="shared" si="149"/>
        <v>11584.800000000001</v>
      </c>
      <c r="L265" s="50">
        <f t="shared" si="149"/>
        <v>10399.7</v>
      </c>
      <c r="M265" s="50">
        <f t="shared" si="149"/>
        <v>0</v>
      </c>
      <c r="N265" s="50">
        <f t="shared" si="149"/>
        <v>1185.1</v>
      </c>
      <c r="O265" s="50">
        <f t="shared" si="149"/>
        <v>0</v>
      </c>
    </row>
    <row r="266" spans="1:15" s="5" customFormat="1" ht="18.75" hidden="1">
      <c r="A266" s="26" t="s">
        <v>80</v>
      </c>
      <c r="B266" s="4" t="s">
        <v>13</v>
      </c>
      <c r="C266" s="9" t="s">
        <v>3</v>
      </c>
      <c r="D266" s="9" t="s">
        <v>252</v>
      </c>
      <c r="E266" s="9"/>
      <c r="F266" s="53">
        <f aca="true" t="shared" si="150" ref="F266:O266">F267</f>
        <v>10415</v>
      </c>
      <c r="G266" s="53">
        <f t="shared" si="150"/>
        <v>10415</v>
      </c>
      <c r="H266" s="53">
        <f t="shared" si="150"/>
        <v>0</v>
      </c>
      <c r="I266" s="53">
        <f t="shared" si="150"/>
        <v>0</v>
      </c>
      <c r="J266" s="53">
        <f t="shared" si="150"/>
        <v>0</v>
      </c>
      <c r="K266" s="53">
        <f t="shared" si="150"/>
        <v>10399.7</v>
      </c>
      <c r="L266" s="53">
        <f t="shared" si="150"/>
        <v>10399.7</v>
      </c>
      <c r="M266" s="53">
        <f t="shared" si="150"/>
        <v>0</v>
      </c>
      <c r="N266" s="53">
        <f t="shared" si="150"/>
        <v>0</v>
      </c>
      <c r="O266" s="53">
        <f t="shared" si="150"/>
        <v>0</v>
      </c>
    </row>
    <row r="267" spans="1:15" s="40" customFormat="1" ht="18.75" hidden="1">
      <c r="A267" s="37" t="s">
        <v>121</v>
      </c>
      <c r="B267" s="38" t="s">
        <v>13</v>
      </c>
      <c r="C267" s="39" t="s">
        <v>3</v>
      </c>
      <c r="D267" s="39" t="s">
        <v>252</v>
      </c>
      <c r="E267" s="39" t="s">
        <v>23</v>
      </c>
      <c r="F267" s="94">
        <f>SUM(G267:J267)-H267</f>
        <v>10415</v>
      </c>
      <c r="G267" s="57">
        <v>10415</v>
      </c>
      <c r="H267" s="57"/>
      <c r="I267" s="57"/>
      <c r="J267" s="57"/>
      <c r="K267" s="94">
        <f>SUM(L267:O267)-M267</f>
        <v>10399.7</v>
      </c>
      <c r="L267" s="57">
        <v>10399.7</v>
      </c>
      <c r="M267" s="57"/>
      <c r="N267" s="57"/>
      <c r="O267" s="57"/>
    </row>
    <row r="268" spans="1:15" s="40" customFormat="1" ht="37.5" hidden="1">
      <c r="A268" s="77" t="s">
        <v>346</v>
      </c>
      <c r="B268" s="38" t="s">
        <v>13</v>
      </c>
      <c r="C268" s="39" t="s">
        <v>3</v>
      </c>
      <c r="D268" s="39" t="s">
        <v>253</v>
      </c>
      <c r="E268" s="39"/>
      <c r="F268" s="53">
        <f aca="true" t="shared" si="151" ref="F268:O268">F269</f>
        <v>1205.8</v>
      </c>
      <c r="G268" s="53">
        <f t="shared" si="151"/>
        <v>0</v>
      </c>
      <c r="H268" s="53">
        <f t="shared" si="151"/>
        <v>0</v>
      </c>
      <c r="I268" s="53">
        <f t="shared" si="151"/>
        <v>1205.8</v>
      </c>
      <c r="J268" s="53">
        <f t="shared" si="151"/>
        <v>0</v>
      </c>
      <c r="K268" s="53">
        <f t="shared" si="151"/>
        <v>1185.1</v>
      </c>
      <c r="L268" s="53">
        <f t="shared" si="151"/>
        <v>0</v>
      </c>
      <c r="M268" s="53">
        <f t="shared" si="151"/>
        <v>0</v>
      </c>
      <c r="N268" s="53">
        <f t="shared" si="151"/>
        <v>1185.1</v>
      </c>
      <c r="O268" s="53">
        <f t="shared" si="151"/>
        <v>0</v>
      </c>
    </row>
    <row r="269" spans="1:15" s="40" customFormat="1" ht="18.75" hidden="1">
      <c r="A269" s="37" t="s">
        <v>121</v>
      </c>
      <c r="B269" s="42" t="s">
        <v>13</v>
      </c>
      <c r="C269" s="43" t="s">
        <v>3</v>
      </c>
      <c r="D269" s="43" t="s">
        <v>253</v>
      </c>
      <c r="E269" s="43" t="s">
        <v>23</v>
      </c>
      <c r="F269" s="94">
        <f>SUM(G269:J269)-H269</f>
        <v>1205.8</v>
      </c>
      <c r="G269" s="58"/>
      <c r="H269" s="58"/>
      <c r="I269" s="58">
        <v>1205.8</v>
      </c>
      <c r="J269" s="58"/>
      <c r="K269" s="94">
        <f>SUM(L269:O269)-M269</f>
        <v>1185.1</v>
      </c>
      <c r="L269" s="58"/>
      <c r="M269" s="58"/>
      <c r="N269" s="58">
        <v>1185.1</v>
      </c>
      <c r="O269" s="58"/>
    </row>
    <row r="270" spans="1:15" s="17" customFormat="1" ht="18.75" hidden="1">
      <c r="A270" s="28" t="s">
        <v>151</v>
      </c>
      <c r="B270" s="15" t="s">
        <v>13</v>
      </c>
      <c r="C270" s="16" t="s">
        <v>3</v>
      </c>
      <c r="D270" s="16" t="s">
        <v>254</v>
      </c>
      <c r="E270" s="16"/>
      <c r="F270" s="50">
        <f aca="true" t="shared" si="152" ref="F270:O270">SUM(F271,F273)</f>
        <v>3528.8</v>
      </c>
      <c r="G270" s="50">
        <f t="shared" si="152"/>
        <v>3341.8</v>
      </c>
      <c r="H270" s="50">
        <f t="shared" si="152"/>
        <v>0</v>
      </c>
      <c r="I270" s="50">
        <f t="shared" si="152"/>
        <v>187</v>
      </c>
      <c r="J270" s="50">
        <f t="shared" si="152"/>
        <v>0</v>
      </c>
      <c r="K270" s="50">
        <f t="shared" si="152"/>
        <v>3486.2</v>
      </c>
      <c r="L270" s="50">
        <f t="shared" si="152"/>
        <v>3337.2</v>
      </c>
      <c r="M270" s="50">
        <f t="shared" si="152"/>
        <v>0</v>
      </c>
      <c r="N270" s="50">
        <f t="shared" si="152"/>
        <v>149</v>
      </c>
      <c r="O270" s="50">
        <f t="shared" si="152"/>
        <v>0</v>
      </c>
    </row>
    <row r="271" spans="1:15" s="5" customFormat="1" ht="18.75" hidden="1">
      <c r="A271" s="26" t="s">
        <v>80</v>
      </c>
      <c r="B271" s="4" t="s">
        <v>13</v>
      </c>
      <c r="C271" s="9" t="s">
        <v>3</v>
      </c>
      <c r="D271" s="9" t="s">
        <v>255</v>
      </c>
      <c r="E271" s="9"/>
      <c r="F271" s="53">
        <f aca="true" t="shared" si="153" ref="F271:O271">F272</f>
        <v>3341.8</v>
      </c>
      <c r="G271" s="53">
        <f t="shared" si="153"/>
        <v>3341.8</v>
      </c>
      <c r="H271" s="53">
        <f t="shared" si="153"/>
        <v>0</v>
      </c>
      <c r="I271" s="53">
        <f t="shared" si="153"/>
        <v>0</v>
      </c>
      <c r="J271" s="53">
        <f t="shared" si="153"/>
        <v>0</v>
      </c>
      <c r="K271" s="53">
        <f t="shared" si="153"/>
        <v>3337.2</v>
      </c>
      <c r="L271" s="53">
        <f t="shared" si="153"/>
        <v>3337.2</v>
      </c>
      <c r="M271" s="53">
        <f t="shared" si="153"/>
        <v>0</v>
      </c>
      <c r="N271" s="53">
        <f t="shared" si="153"/>
        <v>0</v>
      </c>
      <c r="O271" s="53">
        <f t="shared" si="153"/>
        <v>0</v>
      </c>
    </row>
    <row r="272" spans="1:15" s="40" customFormat="1" ht="18.75" hidden="1">
      <c r="A272" s="37" t="s">
        <v>121</v>
      </c>
      <c r="B272" s="38" t="s">
        <v>13</v>
      </c>
      <c r="C272" s="39" t="s">
        <v>3</v>
      </c>
      <c r="D272" s="39" t="s">
        <v>255</v>
      </c>
      <c r="E272" s="39" t="s">
        <v>23</v>
      </c>
      <c r="F272" s="94">
        <f>SUM(G272:J272)-H272</f>
        <v>3341.8</v>
      </c>
      <c r="G272" s="57">
        <v>3341.8</v>
      </c>
      <c r="H272" s="57"/>
      <c r="I272" s="57"/>
      <c r="J272" s="57"/>
      <c r="K272" s="94">
        <f>SUM(L272:O272)-M272</f>
        <v>3337.2</v>
      </c>
      <c r="L272" s="57">
        <v>3337.2</v>
      </c>
      <c r="M272" s="57"/>
      <c r="N272" s="57"/>
      <c r="O272" s="57"/>
    </row>
    <row r="273" spans="1:15" s="40" customFormat="1" ht="37.5" hidden="1">
      <c r="A273" s="77" t="s">
        <v>346</v>
      </c>
      <c r="B273" s="38" t="s">
        <v>13</v>
      </c>
      <c r="C273" s="39" t="s">
        <v>3</v>
      </c>
      <c r="D273" s="39" t="s">
        <v>256</v>
      </c>
      <c r="E273" s="39"/>
      <c r="F273" s="53">
        <f aca="true" t="shared" si="154" ref="F273:O273">F274</f>
        <v>187</v>
      </c>
      <c r="G273" s="53">
        <f t="shared" si="154"/>
        <v>0</v>
      </c>
      <c r="H273" s="53">
        <f t="shared" si="154"/>
        <v>0</v>
      </c>
      <c r="I273" s="53">
        <f t="shared" si="154"/>
        <v>187</v>
      </c>
      <c r="J273" s="53">
        <f t="shared" si="154"/>
        <v>0</v>
      </c>
      <c r="K273" s="53">
        <f t="shared" si="154"/>
        <v>149</v>
      </c>
      <c r="L273" s="53">
        <f t="shared" si="154"/>
        <v>0</v>
      </c>
      <c r="M273" s="53">
        <f t="shared" si="154"/>
        <v>0</v>
      </c>
      <c r="N273" s="53">
        <f t="shared" si="154"/>
        <v>149</v>
      </c>
      <c r="O273" s="53">
        <f t="shared" si="154"/>
        <v>0</v>
      </c>
    </row>
    <row r="274" spans="1:15" s="40" customFormat="1" ht="18.75" hidden="1">
      <c r="A274" s="37" t="s">
        <v>121</v>
      </c>
      <c r="B274" s="42" t="s">
        <v>13</v>
      </c>
      <c r="C274" s="43" t="s">
        <v>3</v>
      </c>
      <c r="D274" s="43" t="s">
        <v>256</v>
      </c>
      <c r="E274" s="43" t="s">
        <v>23</v>
      </c>
      <c r="F274" s="94">
        <f>SUM(G274:J274)-H274</f>
        <v>187</v>
      </c>
      <c r="G274" s="58"/>
      <c r="H274" s="58"/>
      <c r="I274" s="58">
        <v>187</v>
      </c>
      <c r="J274" s="58"/>
      <c r="K274" s="94">
        <f>SUM(L274:O274)-M274</f>
        <v>149</v>
      </c>
      <c r="L274" s="58"/>
      <c r="M274" s="58"/>
      <c r="N274" s="58">
        <v>149</v>
      </c>
      <c r="O274" s="58"/>
    </row>
    <row r="275" spans="1:15" s="17" customFormat="1" ht="18.75" hidden="1">
      <c r="A275" s="28" t="s">
        <v>106</v>
      </c>
      <c r="B275" s="15" t="s">
        <v>13</v>
      </c>
      <c r="C275" s="16" t="s">
        <v>3</v>
      </c>
      <c r="D275" s="16" t="s">
        <v>257</v>
      </c>
      <c r="E275" s="16"/>
      <c r="F275" s="50">
        <f aca="true" t="shared" si="155" ref="F275:O275">SUM(F276,F278)</f>
        <v>14219.6</v>
      </c>
      <c r="G275" s="50">
        <f t="shared" si="155"/>
        <v>13939.6</v>
      </c>
      <c r="H275" s="50">
        <f t="shared" si="155"/>
        <v>0</v>
      </c>
      <c r="I275" s="50">
        <f t="shared" si="155"/>
        <v>280</v>
      </c>
      <c r="J275" s="50">
        <f t="shared" si="155"/>
        <v>0</v>
      </c>
      <c r="K275" s="50">
        <f t="shared" si="155"/>
        <v>14187.699999999999</v>
      </c>
      <c r="L275" s="50">
        <f t="shared" si="155"/>
        <v>13933.9</v>
      </c>
      <c r="M275" s="50">
        <f t="shared" si="155"/>
        <v>0</v>
      </c>
      <c r="N275" s="50">
        <f t="shared" si="155"/>
        <v>253.8</v>
      </c>
      <c r="O275" s="50">
        <f t="shared" si="155"/>
        <v>0</v>
      </c>
    </row>
    <row r="276" spans="1:15" s="5" customFormat="1" ht="18.75" hidden="1">
      <c r="A276" s="26" t="s">
        <v>80</v>
      </c>
      <c r="B276" s="4" t="s">
        <v>13</v>
      </c>
      <c r="C276" s="9" t="s">
        <v>3</v>
      </c>
      <c r="D276" s="9" t="s">
        <v>258</v>
      </c>
      <c r="E276" s="9"/>
      <c r="F276" s="53">
        <f aca="true" t="shared" si="156" ref="F276:O276">F277</f>
        <v>13939.6</v>
      </c>
      <c r="G276" s="53">
        <f t="shared" si="156"/>
        <v>13939.6</v>
      </c>
      <c r="H276" s="53">
        <f t="shared" si="156"/>
        <v>0</v>
      </c>
      <c r="I276" s="53">
        <f t="shared" si="156"/>
        <v>0</v>
      </c>
      <c r="J276" s="53">
        <f t="shared" si="156"/>
        <v>0</v>
      </c>
      <c r="K276" s="53">
        <f t="shared" si="156"/>
        <v>13933.9</v>
      </c>
      <c r="L276" s="53">
        <f t="shared" si="156"/>
        <v>13933.9</v>
      </c>
      <c r="M276" s="53">
        <f t="shared" si="156"/>
        <v>0</v>
      </c>
      <c r="N276" s="53">
        <f t="shared" si="156"/>
        <v>0</v>
      </c>
      <c r="O276" s="53">
        <f t="shared" si="156"/>
        <v>0</v>
      </c>
    </row>
    <row r="277" spans="1:15" s="40" customFormat="1" ht="18.75" hidden="1">
      <c r="A277" s="37" t="s">
        <v>121</v>
      </c>
      <c r="B277" s="38" t="s">
        <v>13</v>
      </c>
      <c r="C277" s="39" t="s">
        <v>3</v>
      </c>
      <c r="D277" s="39" t="s">
        <v>258</v>
      </c>
      <c r="E277" s="39" t="s">
        <v>23</v>
      </c>
      <c r="F277" s="94">
        <f>SUM(G277:J277)-H277</f>
        <v>13939.6</v>
      </c>
      <c r="G277" s="57">
        <v>13939.6</v>
      </c>
      <c r="H277" s="57"/>
      <c r="I277" s="57"/>
      <c r="J277" s="57"/>
      <c r="K277" s="94">
        <f>SUM(L277:O277)-M277</f>
        <v>13933.9</v>
      </c>
      <c r="L277" s="57">
        <v>13933.9</v>
      </c>
      <c r="M277" s="57"/>
      <c r="N277" s="57"/>
      <c r="O277" s="57"/>
    </row>
    <row r="278" spans="1:15" s="40" customFormat="1" ht="37.5" hidden="1">
      <c r="A278" s="77" t="s">
        <v>346</v>
      </c>
      <c r="B278" s="38" t="s">
        <v>13</v>
      </c>
      <c r="C278" s="39" t="s">
        <v>3</v>
      </c>
      <c r="D278" s="39" t="s">
        <v>259</v>
      </c>
      <c r="E278" s="39"/>
      <c r="F278" s="53">
        <f aca="true" t="shared" si="157" ref="F278:O278">F279</f>
        <v>280</v>
      </c>
      <c r="G278" s="53">
        <f t="shared" si="157"/>
        <v>0</v>
      </c>
      <c r="H278" s="53">
        <f t="shared" si="157"/>
        <v>0</v>
      </c>
      <c r="I278" s="53">
        <f t="shared" si="157"/>
        <v>280</v>
      </c>
      <c r="J278" s="53">
        <f t="shared" si="157"/>
        <v>0</v>
      </c>
      <c r="K278" s="53">
        <f t="shared" si="157"/>
        <v>253.8</v>
      </c>
      <c r="L278" s="53">
        <f t="shared" si="157"/>
        <v>0</v>
      </c>
      <c r="M278" s="53">
        <f t="shared" si="157"/>
        <v>0</v>
      </c>
      <c r="N278" s="53">
        <f t="shared" si="157"/>
        <v>253.8</v>
      </c>
      <c r="O278" s="53">
        <f t="shared" si="157"/>
        <v>0</v>
      </c>
    </row>
    <row r="279" spans="1:15" s="40" customFormat="1" ht="18.75" hidden="1">
      <c r="A279" s="37" t="s">
        <v>121</v>
      </c>
      <c r="B279" s="42" t="s">
        <v>13</v>
      </c>
      <c r="C279" s="43" t="s">
        <v>3</v>
      </c>
      <c r="D279" s="43" t="s">
        <v>259</v>
      </c>
      <c r="E279" s="43" t="s">
        <v>23</v>
      </c>
      <c r="F279" s="94">
        <f>SUM(G279:J279)-H279</f>
        <v>280</v>
      </c>
      <c r="G279" s="58"/>
      <c r="H279" s="58"/>
      <c r="I279" s="58">
        <v>280</v>
      </c>
      <c r="J279" s="58"/>
      <c r="K279" s="94">
        <f>SUM(L279:O279)-M279</f>
        <v>253.8</v>
      </c>
      <c r="L279" s="58"/>
      <c r="M279" s="58"/>
      <c r="N279" s="58">
        <v>253.8</v>
      </c>
      <c r="O279" s="58"/>
    </row>
    <row r="280" spans="1:15" s="17" customFormat="1" ht="37.5" hidden="1">
      <c r="A280" s="28" t="s">
        <v>107</v>
      </c>
      <c r="B280" s="15" t="s">
        <v>13</v>
      </c>
      <c r="C280" s="16" t="s">
        <v>3</v>
      </c>
      <c r="D280" s="16" t="s">
        <v>260</v>
      </c>
      <c r="E280" s="16"/>
      <c r="F280" s="50">
        <f aca="true" t="shared" si="158" ref="F280:O280">SUM(F281,F283)</f>
        <v>11921</v>
      </c>
      <c r="G280" s="50">
        <f t="shared" si="158"/>
        <v>9721</v>
      </c>
      <c r="H280" s="50">
        <f t="shared" si="158"/>
        <v>0</v>
      </c>
      <c r="I280" s="50">
        <f t="shared" si="158"/>
        <v>2200</v>
      </c>
      <c r="J280" s="50">
        <f t="shared" si="158"/>
        <v>0</v>
      </c>
      <c r="K280" s="50">
        <f t="shared" si="158"/>
        <v>11894</v>
      </c>
      <c r="L280" s="50">
        <f t="shared" si="158"/>
        <v>9721</v>
      </c>
      <c r="M280" s="50">
        <f t="shared" si="158"/>
        <v>0</v>
      </c>
      <c r="N280" s="50">
        <f t="shared" si="158"/>
        <v>2173</v>
      </c>
      <c r="O280" s="50">
        <f t="shared" si="158"/>
        <v>0</v>
      </c>
    </row>
    <row r="281" spans="1:15" s="5" customFormat="1" ht="18.75" hidden="1">
      <c r="A281" s="26" t="s">
        <v>80</v>
      </c>
      <c r="B281" s="4" t="s">
        <v>13</v>
      </c>
      <c r="C281" s="9" t="s">
        <v>3</v>
      </c>
      <c r="D281" s="9" t="s">
        <v>261</v>
      </c>
      <c r="E281" s="9"/>
      <c r="F281" s="53">
        <f aca="true" t="shared" si="159" ref="F281:O281">F282</f>
        <v>9721</v>
      </c>
      <c r="G281" s="53">
        <f t="shared" si="159"/>
        <v>9721</v>
      </c>
      <c r="H281" s="53">
        <f t="shared" si="159"/>
        <v>0</v>
      </c>
      <c r="I281" s="53">
        <f t="shared" si="159"/>
        <v>0</v>
      </c>
      <c r="J281" s="53">
        <f t="shared" si="159"/>
        <v>0</v>
      </c>
      <c r="K281" s="53">
        <f t="shared" si="159"/>
        <v>9721</v>
      </c>
      <c r="L281" s="53">
        <f t="shared" si="159"/>
        <v>9721</v>
      </c>
      <c r="M281" s="53">
        <f t="shared" si="159"/>
        <v>0</v>
      </c>
      <c r="N281" s="53">
        <f t="shared" si="159"/>
        <v>0</v>
      </c>
      <c r="O281" s="53">
        <f t="shared" si="159"/>
        <v>0</v>
      </c>
    </row>
    <row r="282" spans="1:15" s="40" customFormat="1" ht="18.75" hidden="1">
      <c r="A282" s="37" t="s">
        <v>121</v>
      </c>
      <c r="B282" s="38" t="s">
        <v>13</v>
      </c>
      <c r="C282" s="39" t="s">
        <v>3</v>
      </c>
      <c r="D282" s="39" t="s">
        <v>261</v>
      </c>
      <c r="E282" s="39" t="s">
        <v>23</v>
      </c>
      <c r="F282" s="94">
        <f>SUM(G282:J282)-H282</f>
        <v>9721</v>
      </c>
      <c r="G282" s="57">
        <v>9721</v>
      </c>
      <c r="H282" s="57"/>
      <c r="I282" s="57"/>
      <c r="J282" s="57"/>
      <c r="K282" s="94">
        <f>SUM(L282:O282)-M282</f>
        <v>9721</v>
      </c>
      <c r="L282" s="57">
        <v>9721</v>
      </c>
      <c r="M282" s="57"/>
      <c r="N282" s="57"/>
      <c r="O282" s="57"/>
    </row>
    <row r="283" spans="1:15" s="40" customFormat="1" ht="37.5" hidden="1">
      <c r="A283" s="77" t="s">
        <v>346</v>
      </c>
      <c r="B283" s="38" t="s">
        <v>13</v>
      </c>
      <c r="C283" s="39" t="s">
        <v>3</v>
      </c>
      <c r="D283" s="39" t="s">
        <v>262</v>
      </c>
      <c r="E283" s="39"/>
      <c r="F283" s="53">
        <f aca="true" t="shared" si="160" ref="F283:O283">F284</f>
        <v>2200</v>
      </c>
      <c r="G283" s="53">
        <f t="shared" si="160"/>
        <v>0</v>
      </c>
      <c r="H283" s="53">
        <f t="shared" si="160"/>
        <v>0</v>
      </c>
      <c r="I283" s="53">
        <f t="shared" si="160"/>
        <v>2200</v>
      </c>
      <c r="J283" s="53">
        <f t="shared" si="160"/>
        <v>0</v>
      </c>
      <c r="K283" s="53">
        <f t="shared" si="160"/>
        <v>2173</v>
      </c>
      <c r="L283" s="53">
        <f t="shared" si="160"/>
        <v>0</v>
      </c>
      <c r="M283" s="53">
        <f t="shared" si="160"/>
        <v>0</v>
      </c>
      <c r="N283" s="53">
        <f t="shared" si="160"/>
        <v>2173</v>
      </c>
      <c r="O283" s="53">
        <f t="shared" si="160"/>
        <v>0</v>
      </c>
    </row>
    <row r="284" spans="1:15" s="40" customFormat="1" ht="18.75" hidden="1">
      <c r="A284" s="37" t="s">
        <v>121</v>
      </c>
      <c r="B284" s="42" t="s">
        <v>13</v>
      </c>
      <c r="C284" s="43" t="s">
        <v>3</v>
      </c>
      <c r="D284" s="43" t="s">
        <v>262</v>
      </c>
      <c r="E284" s="43" t="s">
        <v>23</v>
      </c>
      <c r="F284" s="94">
        <f>SUM(G284:J284)-H284</f>
        <v>2200</v>
      </c>
      <c r="G284" s="58"/>
      <c r="H284" s="58"/>
      <c r="I284" s="58">
        <v>2200</v>
      </c>
      <c r="J284" s="58"/>
      <c r="K284" s="94">
        <f>SUM(L284:O284)-M284</f>
        <v>2173</v>
      </c>
      <c r="L284" s="58"/>
      <c r="M284" s="58"/>
      <c r="N284" s="58">
        <v>2173</v>
      </c>
      <c r="O284" s="58"/>
    </row>
    <row r="285" spans="1:15" s="17" customFormat="1" ht="39" customHeight="1" hidden="1">
      <c r="A285" s="28" t="s">
        <v>108</v>
      </c>
      <c r="B285" s="15" t="s">
        <v>13</v>
      </c>
      <c r="C285" s="16" t="s">
        <v>3</v>
      </c>
      <c r="D285" s="16" t="s">
        <v>263</v>
      </c>
      <c r="E285" s="16"/>
      <c r="F285" s="50">
        <f aca="true" t="shared" si="161" ref="F285:O285">SUM(F286,F289)</f>
        <v>2693.3</v>
      </c>
      <c r="G285" s="50">
        <f t="shared" si="161"/>
        <v>2693.3</v>
      </c>
      <c r="H285" s="50">
        <f t="shared" si="161"/>
        <v>219</v>
      </c>
      <c r="I285" s="50">
        <f t="shared" si="161"/>
        <v>0</v>
      </c>
      <c r="J285" s="50">
        <f t="shared" si="161"/>
        <v>0</v>
      </c>
      <c r="K285" s="50">
        <f t="shared" si="161"/>
        <v>2692.9</v>
      </c>
      <c r="L285" s="50">
        <f t="shared" si="161"/>
        <v>2692.9</v>
      </c>
      <c r="M285" s="50">
        <f t="shared" si="161"/>
        <v>219</v>
      </c>
      <c r="N285" s="50">
        <f t="shared" si="161"/>
        <v>0</v>
      </c>
      <c r="O285" s="50">
        <f t="shared" si="161"/>
        <v>0</v>
      </c>
    </row>
    <row r="286" spans="1:15" s="5" customFormat="1" ht="37.5" hidden="1">
      <c r="A286" s="26" t="s">
        <v>109</v>
      </c>
      <c r="B286" s="4" t="s">
        <v>13</v>
      </c>
      <c r="C286" s="9" t="s">
        <v>3</v>
      </c>
      <c r="D286" s="9" t="s">
        <v>264</v>
      </c>
      <c r="E286" s="9"/>
      <c r="F286" s="53">
        <f aca="true" t="shared" si="162" ref="F286:K287">F287</f>
        <v>219</v>
      </c>
      <c r="G286" s="53">
        <f t="shared" si="162"/>
        <v>219</v>
      </c>
      <c r="H286" s="53">
        <f t="shared" si="162"/>
        <v>219</v>
      </c>
      <c r="I286" s="53">
        <f t="shared" si="162"/>
        <v>0</v>
      </c>
      <c r="J286" s="53">
        <f t="shared" si="162"/>
        <v>0</v>
      </c>
      <c r="K286" s="53">
        <f t="shared" si="162"/>
        <v>219</v>
      </c>
      <c r="L286" s="53">
        <f aca="true" t="shared" si="163" ref="L286:O287">L287</f>
        <v>219</v>
      </c>
      <c r="M286" s="53">
        <f t="shared" si="163"/>
        <v>219</v>
      </c>
      <c r="N286" s="53">
        <f t="shared" si="163"/>
        <v>0</v>
      </c>
      <c r="O286" s="53">
        <f t="shared" si="163"/>
        <v>0</v>
      </c>
    </row>
    <row r="287" spans="1:15" s="5" customFormat="1" ht="37.5" hidden="1">
      <c r="A287" s="26" t="s">
        <v>353</v>
      </c>
      <c r="B287" s="4" t="s">
        <v>13</v>
      </c>
      <c r="C287" s="9" t="s">
        <v>3</v>
      </c>
      <c r="D287" s="85" t="s">
        <v>326</v>
      </c>
      <c r="E287" s="9"/>
      <c r="F287" s="53">
        <f t="shared" si="162"/>
        <v>219</v>
      </c>
      <c r="G287" s="53">
        <f t="shared" si="162"/>
        <v>219</v>
      </c>
      <c r="H287" s="53">
        <f t="shared" si="162"/>
        <v>219</v>
      </c>
      <c r="I287" s="53">
        <f t="shared" si="162"/>
        <v>0</v>
      </c>
      <c r="J287" s="53">
        <f t="shared" si="162"/>
        <v>0</v>
      </c>
      <c r="K287" s="53">
        <f>K288</f>
        <v>219</v>
      </c>
      <c r="L287" s="53">
        <f t="shared" si="163"/>
        <v>219</v>
      </c>
      <c r="M287" s="53">
        <f t="shared" si="163"/>
        <v>219</v>
      </c>
      <c r="N287" s="53">
        <f t="shared" si="163"/>
        <v>0</v>
      </c>
      <c r="O287" s="53">
        <f t="shared" si="163"/>
        <v>0</v>
      </c>
    </row>
    <row r="288" spans="1:15" s="40" customFormat="1" ht="18.75" hidden="1">
      <c r="A288" s="37" t="s">
        <v>121</v>
      </c>
      <c r="B288" s="38" t="s">
        <v>13</v>
      </c>
      <c r="C288" s="39" t="s">
        <v>3</v>
      </c>
      <c r="D288" s="70" t="s">
        <v>326</v>
      </c>
      <c r="E288" s="39" t="s">
        <v>23</v>
      </c>
      <c r="F288" s="94">
        <f>SUM(G288:J288)-H288</f>
        <v>219</v>
      </c>
      <c r="G288" s="57">
        <v>219</v>
      </c>
      <c r="H288" s="57">
        <v>219</v>
      </c>
      <c r="I288" s="57"/>
      <c r="J288" s="57"/>
      <c r="K288" s="94">
        <f>SUM(L288:O288)-M288</f>
        <v>219</v>
      </c>
      <c r="L288" s="57">
        <v>219</v>
      </c>
      <c r="M288" s="57">
        <v>219</v>
      </c>
      <c r="N288" s="57"/>
      <c r="O288" s="57"/>
    </row>
    <row r="289" spans="1:15" s="5" customFormat="1" ht="37.5" hidden="1">
      <c r="A289" s="26" t="s">
        <v>110</v>
      </c>
      <c r="B289" s="4" t="s">
        <v>13</v>
      </c>
      <c r="C289" s="9" t="s">
        <v>3</v>
      </c>
      <c r="D289" s="9" t="s">
        <v>265</v>
      </c>
      <c r="E289" s="9"/>
      <c r="F289" s="53">
        <f aca="true" t="shared" si="164" ref="F289:O289">SUM(F290:F291)</f>
        <v>2474.3</v>
      </c>
      <c r="G289" s="53">
        <f t="shared" si="164"/>
        <v>2474.3</v>
      </c>
      <c r="H289" s="53">
        <f t="shared" si="164"/>
        <v>0</v>
      </c>
      <c r="I289" s="53">
        <f t="shared" si="164"/>
        <v>0</v>
      </c>
      <c r="J289" s="53">
        <f t="shared" si="164"/>
        <v>0</v>
      </c>
      <c r="K289" s="53">
        <f t="shared" si="164"/>
        <v>2473.9</v>
      </c>
      <c r="L289" s="53">
        <f t="shared" si="164"/>
        <v>2473.9</v>
      </c>
      <c r="M289" s="53">
        <f t="shared" si="164"/>
        <v>0</v>
      </c>
      <c r="N289" s="53">
        <f t="shared" si="164"/>
        <v>0</v>
      </c>
      <c r="O289" s="53">
        <f t="shared" si="164"/>
        <v>0</v>
      </c>
    </row>
    <row r="290" spans="1:15" s="40" customFormat="1" ht="18.75" hidden="1">
      <c r="A290" s="37" t="s">
        <v>121</v>
      </c>
      <c r="B290" s="38" t="s">
        <v>13</v>
      </c>
      <c r="C290" s="39" t="s">
        <v>3</v>
      </c>
      <c r="D290" s="39" t="s">
        <v>265</v>
      </c>
      <c r="E290" s="39" t="s">
        <v>23</v>
      </c>
      <c r="F290" s="94">
        <f>SUM(G290:J290)-H290</f>
        <v>2474.3</v>
      </c>
      <c r="G290" s="57">
        <v>2474.3</v>
      </c>
      <c r="H290" s="57"/>
      <c r="I290" s="57"/>
      <c r="J290" s="57"/>
      <c r="K290" s="94">
        <f>SUM(L290:O290)-M290</f>
        <v>2473.9</v>
      </c>
      <c r="L290" s="57">
        <v>2473.9</v>
      </c>
      <c r="M290" s="57"/>
      <c r="N290" s="57"/>
      <c r="O290" s="57"/>
    </row>
    <row r="291" spans="1:15" s="40" customFormat="1" ht="18.75" hidden="1">
      <c r="A291" s="37" t="s">
        <v>124</v>
      </c>
      <c r="B291" s="38" t="s">
        <v>13</v>
      </c>
      <c r="C291" s="39" t="s">
        <v>3</v>
      </c>
      <c r="D291" s="39" t="s">
        <v>265</v>
      </c>
      <c r="E291" s="39" t="s">
        <v>21</v>
      </c>
      <c r="F291" s="94">
        <f>SUM(G291:J291)-H291</f>
        <v>0</v>
      </c>
      <c r="G291" s="57"/>
      <c r="H291" s="57"/>
      <c r="I291" s="57"/>
      <c r="J291" s="57"/>
      <c r="K291" s="94">
        <f>SUM(L291:O291)-M291</f>
        <v>0</v>
      </c>
      <c r="L291" s="57"/>
      <c r="M291" s="57"/>
      <c r="N291" s="57"/>
      <c r="O291" s="57"/>
    </row>
    <row r="292" spans="1:15" s="5" customFormat="1" ht="29.25" customHeight="1" hidden="1">
      <c r="A292" s="28" t="s">
        <v>97</v>
      </c>
      <c r="B292" s="15" t="s">
        <v>13</v>
      </c>
      <c r="C292" s="16" t="s">
        <v>3</v>
      </c>
      <c r="D292" s="16" t="s">
        <v>223</v>
      </c>
      <c r="E292" s="9"/>
      <c r="F292" s="53">
        <f>F293</f>
        <v>0</v>
      </c>
      <c r="G292" s="53">
        <f aca="true" t="shared" si="165" ref="G292:L293">G293</f>
        <v>0</v>
      </c>
      <c r="H292" s="53">
        <f t="shared" si="165"/>
        <v>0</v>
      </c>
      <c r="I292" s="53">
        <f t="shared" si="165"/>
        <v>0</v>
      </c>
      <c r="J292" s="53">
        <f t="shared" si="165"/>
        <v>0</v>
      </c>
      <c r="K292" s="53">
        <f>K293</f>
        <v>0</v>
      </c>
      <c r="L292" s="53">
        <f t="shared" si="165"/>
        <v>0</v>
      </c>
      <c r="M292" s="53">
        <f aca="true" t="shared" si="166" ref="L292:O293">M293</f>
        <v>0</v>
      </c>
      <c r="N292" s="53">
        <f t="shared" si="166"/>
        <v>0</v>
      </c>
      <c r="O292" s="53">
        <f t="shared" si="166"/>
        <v>0</v>
      </c>
    </row>
    <row r="293" spans="1:15" s="5" customFormat="1" ht="68.25" customHeight="1" hidden="1">
      <c r="A293" s="90" t="s">
        <v>378</v>
      </c>
      <c r="B293" s="4" t="s">
        <v>13</v>
      </c>
      <c r="C293" s="9" t="s">
        <v>3</v>
      </c>
      <c r="D293" s="9" t="s">
        <v>379</v>
      </c>
      <c r="E293" s="9"/>
      <c r="F293" s="53">
        <f>F294</f>
        <v>0</v>
      </c>
      <c r="G293" s="53">
        <f t="shared" si="165"/>
        <v>0</v>
      </c>
      <c r="H293" s="53">
        <f t="shared" si="165"/>
        <v>0</v>
      </c>
      <c r="I293" s="53">
        <f t="shared" si="165"/>
        <v>0</v>
      </c>
      <c r="J293" s="53">
        <f t="shared" si="165"/>
        <v>0</v>
      </c>
      <c r="K293" s="53">
        <f>K294</f>
        <v>0</v>
      </c>
      <c r="L293" s="53">
        <f t="shared" si="166"/>
        <v>0</v>
      </c>
      <c r="M293" s="53">
        <f t="shared" si="166"/>
        <v>0</v>
      </c>
      <c r="N293" s="53">
        <f t="shared" si="166"/>
        <v>0</v>
      </c>
      <c r="O293" s="53">
        <f t="shared" si="166"/>
        <v>0</v>
      </c>
    </row>
    <row r="294" spans="1:15" s="40" customFormat="1" ht="56.25" hidden="1">
      <c r="A294" s="91" t="s">
        <v>381</v>
      </c>
      <c r="B294" s="38" t="s">
        <v>13</v>
      </c>
      <c r="C294" s="39" t="s">
        <v>3</v>
      </c>
      <c r="D294" s="39" t="s">
        <v>379</v>
      </c>
      <c r="E294" s="39" t="s">
        <v>380</v>
      </c>
      <c r="F294" s="94">
        <f>SUM(G294:J294)-H294</f>
        <v>0</v>
      </c>
      <c r="G294" s="57"/>
      <c r="H294" s="57"/>
      <c r="I294" s="57"/>
      <c r="J294" s="57"/>
      <c r="K294" s="94">
        <f>SUM(L294:O294)-M294</f>
        <v>0</v>
      </c>
      <c r="L294" s="57"/>
      <c r="M294" s="57"/>
      <c r="N294" s="57"/>
      <c r="O294" s="57"/>
    </row>
    <row r="295" spans="1:15" s="17" customFormat="1" ht="18.75">
      <c r="A295" s="28" t="s">
        <v>152</v>
      </c>
      <c r="B295" s="15" t="s">
        <v>13</v>
      </c>
      <c r="C295" s="16" t="s">
        <v>7</v>
      </c>
      <c r="D295" s="16"/>
      <c r="E295" s="16"/>
      <c r="F295" s="50">
        <f aca="true" t="shared" si="167" ref="F295:K297">F296</f>
        <v>473.2</v>
      </c>
      <c r="G295" s="50">
        <f t="shared" si="167"/>
        <v>473.2</v>
      </c>
      <c r="H295" s="50">
        <f t="shared" si="167"/>
        <v>0</v>
      </c>
      <c r="I295" s="50">
        <f t="shared" si="167"/>
        <v>0</v>
      </c>
      <c r="J295" s="50">
        <f t="shared" si="167"/>
        <v>0</v>
      </c>
      <c r="K295" s="50">
        <f t="shared" si="167"/>
        <v>473.2</v>
      </c>
      <c r="L295" s="50">
        <f aca="true" t="shared" si="168" ref="L295:O297">L296</f>
        <v>473.2</v>
      </c>
      <c r="M295" s="50">
        <f t="shared" si="168"/>
        <v>0</v>
      </c>
      <c r="N295" s="50">
        <f t="shared" si="168"/>
        <v>0</v>
      </c>
      <c r="O295" s="50">
        <f t="shared" si="168"/>
        <v>0</v>
      </c>
    </row>
    <row r="296" spans="1:15" s="17" customFormat="1" ht="43.5" customHeight="1" hidden="1">
      <c r="A296" s="28" t="s">
        <v>153</v>
      </c>
      <c r="B296" s="15" t="s">
        <v>13</v>
      </c>
      <c r="C296" s="16" t="s">
        <v>7</v>
      </c>
      <c r="D296" s="16" t="s">
        <v>266</v>
      </c>
      <c r="E296" s="16"/>
      <c r="F296" s="50">
        <f t="shared" si="167"/>
        <v>473.2</v>
      </c>
      <c r="G296" s="50">
        <f t="shared" si="167"/>
        <v>473.2</v>
      </c>
      <c r="H296" s="50">
        <f t="shared" si="167"/>
        <v>0</v>
      </c>
      <c r="I296" s="50">
        <f t="shared" si="167"/>
        <v>0</v>
      </c>
      <c r="J296" s="50">
        <f t="shared" si="167"/>
        <v>0</v>
      </c>
      <c r="K296" s="50">
        <f>K297</f>
        <v>473.2</v>
      </c>
      <c r="L296" s="50">
        <f t="shared" si="168"/>
        <v>473.2</v>
      </c>
      <c r="M296" s="50">
        <f t="shared" si="168"/>
        <v>0</v>
      </c>
      <c r="N296" s="50">
        <f t="shared" si="168"/>
        <v>0</v>
      </c>
      <c r="O296" s="50">
        <f t="shared" si="168"/>
        <v>0</v>
      </c>
    </row>
    <row r="297" spans="1:15" s="5" customFormat="1" ht="37.5" hidden="1">
      <c r="A297" s="26" t="s">
        <v>110</v>
      </c>
      <c r="B297" s="4" t="s">
        <v>13</v>
      </c>
      <c r="C297" s="9" t="s">
        <v>7</v>
      </c>
      <c r="D297" s="9" t="s">
        <v>267</v>
      </c>
      <c r="E297" s="9"/>
      <c r="F297" s="51">
        <f t="shared" si="167"/>
        <v>473.2</v>
      </c>
      <c r="G297" s="51">
        <f t="shared" si="167"/>
        <v>473.2</v>
      </c>
      <c r="H297" s="51">
        <f t="shared" si="167"/>
        <v>0</v>
      </c>
      <c r="I297" s="51">
        <f t="shared" si="167"/>
        <v>0</v>
      </c>
      <c r="J297" s="51">
        <f t="shared" si="167"/>
        <v>0</v>
      </c>
      <c r="K297" s="51">
        <f>K298</f>
        <v>473.2</v>
      </c>
      <c r="L297" s="51">
        <f t="shared" si="168"/>
        <v>473.2</v>
      </c>
      <c r="M297" s="51">
        <f t="shared" si="168"/>
        <v>0</v>
      </c>
      <c r="N297" s="51">
        <f t="shared" si="168"/>
        <v>0</v>
      </c>
      <c r="O297" s="51">
        <f t="shared" si="168"/>
        <v>0</v>
      </c>
    </row>
    <row r="298" spans="1:15" s="40" customFormat="1" ht="18.75" hidden="1">
      <c r="A298" s="37" t="s">
        <v>126</v>
      </c>
      <c r="B298" s="38" t="s">
        <v>13</v>
      </c>
      <c r="C298" s="39" t="s">
        <v>7</v>
      </c>
      <c r="D298" s="39" t="s">
        <v>267</v>
      </c>
      <c r="E298" s="39" t="s">
        <v>26</v>
      </c>
      <c r="F298" s="94">
        <f>SUM(G298:J298)-H298</f>
        <v>473.2</v>
      </c>
      <c r="G298" s="57">
        <v>473.2</v>
      </c>
      <c r="H298" s="57"/>
      <c r="I298" s="57"/>
      <c r="J298" s="57"/>
      <c r="K298" s="94">
        <f>SUM(L298:O298)-M298</f>
        <v>473.2</v>
      </c>
      <c r="L298" s="57">
        <v>473.2</v>
      </c>
      <c r="M298" s="57"/>
      <c r="N298" s="57"/>
      <c r="O298" s="57"/>
    </row>
    <row r="299" spans="1:15" s="17" customFormat="1" ht="47.25" customHeight="1">
      <c r="A299" s="28" t="s">
        <v>154</v>
      </c>
      <c r="B299" s="15" t="s">
        <v>13</v>
      </c>
      <c r="C299" s="16" t="s">
        <v>9</v>
      </c>
      <c r="D299" s="16"/>
      <c r="E299" s="16"/>
      <c r="F299" s="50">
        <f aca="true" t="shared" si="169" ref="F299:O299">SUM(F300,F303,F308)</f>
        <v>25529.4</v>
      </c>
      <c r="G299" s="50">
        <f t="shared" si="169"/>
        <v>25235.2</v>
      </c>
      <c r="H299" s="50">
        <f t="shared" si="169"/>
        <v>21710.4</v>
      </c>
      <c r="I299" s="50">
        <f t="shared" si="169"/>
        <v>294.2</v>
      </c>
      <c r="J299" s="50">
        <f t="shared" si="169"/>
        <v>0</v>
      </c>
      <c r="K299" s="50">
        <f t="shared" si="169"/>
        <v>8722.9</v>
      </c>
      <c r="L299" s="50">
        <f t="shared" si="169"/>
        <v>8516.3</v>
      </c>
      <c r="M299" s="50">
        <f t="shared" si="169"/>
        <v>4999.3</v>
      </c>
      <c r="N299" s="50">
        <f t="shared" si="169"/>
        <v>206.6</v>
      </c>
      <c r="O299" s="50">
        <f t="shared" si="169"/>
        <v>0</v>
      </c>
    </row>
    <row r="300" spans="1:15" s="17" customFormat="1" ht="56.25" hidden="1">
      <c r="A300" s="28" t="s">
        <v>58</v>
      </c>
      <c r="B300" s="15" t="s">
        <v>13</v>
      </c>
      <c r="C300" s="16" t="s">
        <v>9</v>
      </c>
      <c r="D300" s="16" t="s">
        <v>176</v>
      </c>
      <c r="E300" s="16"/>
      <c r="F300" s="50">
        <f aca="true" t="shared" si="170" ref="F300:K301">F301</f>
        <v>969.4</v>
      </c>
      <c r="G300" s="50">
        <f t="shared" si="170"/>
        <v>969.4</v>
      </c>
      <c r="H300" s="50">
        <f t="shared" si="170"/>
        <v>0</v>
      </c>
      <c r="I300" s="50">
        <f t="shared" si="170"/>
        <v>0</v>
      </c>
      <c r="J300" s="50">
        <f t="shared" si="170"/>
        <v>0</v>
      </c>
      <c r="K300" s="50">
        <f t="shared" si="170"/>
        <v>964.3</v>
      </c>
      <c r="L300" s="50">
        <f aca="true" t="shared" si="171" ref="L300:O301">L301</f>
        <v>964.3</v>
      </c>
      <c r="M300" s="50">
        <f t="shared" si="171"/>
        <v>0</v>
      </c>
      <c r="N300" s="50">
        <f t="shared" si="171"/>
        <v>0</v>
      </c>
      <c r="O300" s="50">
        <f t="shared" si="171"/>
        <v>0</v>
      </c>
    </row>
    <row r="301" spans="1:15" s="5" customFormat="1" ht="18.75" hidden="1">
      <c r="A301" s="26" t="s">
        <v>60</v>
      </c>
      <c r="B301" s="4" t="s">
        <v>13</v>
      </c>
      <c r="C301" s="9" t="s">
        <v>9</v>
      </c>
      <c r="D301" s="9" t="s">
        <v>178</v>
      </c>
      <c r="E301" s="9"/>
      <c r="F301" s="53">
        <f t="shared" si="170"/>
        <v>969.4</v>
      </c>
      <c r="G301" s="53">
        <f t="shared" si="170"/>
        <v>969.4</v>
      </c>
      <c r="H301" s="53">
        <f t="shared" si="170"/>
        <v>0</v>
      </c>
      <c r="I301" s="53">
        <f t="shared" si="170"/>
        <v>0</v>
      </c>
      <c r="J301" s="53">
        <f t="shared" si="170"/>
        <v>0</v>
      </c>
      <c r="K301" s="53">
        <f>K302</f>
        <v>964.3</v>
      </c>
      <c r="L301" s="53">
        <f t="shared" si="171"/>
        <v>964.3</v>
      </c>
      <c r="M301" s="53">
        <f t="shared" si="171"/>
        <v>0</v>
      </c>
      <c r="N301" s="53">
        <f t="shared" si="171"/>
        <v>0</v>
      </c>
      <c r="O301" s="53">
        <f t="shared" si="171"/>
        <v>0</v>
      </c>
    </row>
    <row r="302" spans="1:15" s="40" customFormat="1" ht="18.75" hidden="1">
      <c r="A302" s="37" t="s">
        <v>127</v>
      </c>
      <c r="B302" s="38" t="s">
        <v>13</v>
      </c>
      <c r="C302" s="39" t="s">
        <v>9</v>
      </c>
      <c r="D302" s="39" t="s">
        <v>178</v>
      </c>
      <c r="E302" s="39" t="s">
        <v>20</v>
      </c>
      <c r="F302" s="94">
        <f>SUM(G302:J302)-H302</f>
        <v>969.4</v>
      </c>
      <c r="G302" s="57">
        <v>969.4</v>
      </c>
      <c r="H302" s="57"/>
      <c r="I302" s="57"/>
      <c r="J302" s="57"/>
      <c r="K302" s="94">
        <f>SUM(L302:O302)-M302</f>
        <v>964.3</v>
      </c>
      <c r="L302" s="57">
        <v>964.3</v>
      </c>
      <c r="M302" s="57"/>
      <c r="N302" s="57"/>
      <c r="O302" s="57"/>
    </row>
    <row r="303" spans="1:15" s="17" customFormat="1" ht="75" hidden="1">
      <c r="A303" s="28" t="s">
        <v>104</v>
      </c>
      <c r="B303" s="15" t="s">
        <v>13</v>
      </c>
      <c r="C303" s="16" t="s">
        <v>9</v>
      </c>
      <c r="D303" s="16" t="s">
        <v>247</v>
      </c>
      <c r="E303" s="16"/>
      <c r="F303" s="50">
        <f aca="true" t="shared" si="172" ref="F303:O303">SUM(F304,F306)</f>
        <v>2849.6</v>
      </c>
      <c r="G303" s="50">
        <f t="shared" si="172"/>
        <v>2555.4</v>
      </c>
      <c r="H303" s="50">
        <f t="shared" si="172"/>
        <v>0</v>
      </c>
      <c r="I303" s="50">
        <f t="shared" si="172"/>
        <v>294.2</v>
      </c>
      <c r="J303" s="50">
        <f t="shared" si="172"/>
        <v>0</v>
      </c>
      <c r="K303" s="50">
        <f t="shared" si="172"/>
        <v>2759.2999999999997</v>
      </c>
      <c r="L303" s="50">
        <f t="shared" si="172"/>
        <v>2552.7</v>
      </c>
      <c r="M303" s="50">
        <f t="shared" si="172"/>
        <v>0</v>
      </c>
      <c r="N303" s="50">
        <f t="shared" si="172"/>
        <v>206.6</v>
      </c>
      <c r="O303" s="50">
        <f t="shared" si="172"/>
        <v>0</v>
      </c>
    </row>
    <row r="304" spans="1:15" s="5" customFormat="1" ht="18.75" hidden="1">
      <c r="A304" s="26" t="s">
        <v>80</v>
      </c>
      <c r="B304" s="4" t="s">
        <v>13</v>
      </c>
      <c r="C304" s="9" t="s">
        <v>9</v>
      </c>
      <c r="D304" s="9" t="s">
        <v>248</v>
      </c>
      <c r="E304" s="9"/>
      <c r="F304" s="53">
        <f aca="true" t="shared" si="173" ref="F304:O304">F305</f>
        <v>2555.4</v>
      </c>
      <c r="G304" s="53">
        <f t="shared" si="173"/>
        <v>2555.4</v>
      </c>
      <c r="H304" s="53">
        <f t="shared" si="173"/>
        <v>0</v>
      </c>
      <c r="I304" s="53">
        <f t="shared" si="173"/>
        <v>0</v>
      </c>
      <c r="J304" s="53">
        <f t="shared" si="173"/>
        <v>0</v>
      </c>
      <c r="K304" s="53">
        <f t="shared" si="173"/>
        <v>2552.7</v>
      </c>
      <c r="L304" s="53">
        <f t="shared" si="173"/>
        <v>2552.7</v>
      </c>
      <c r="M304" s="53">
        <f t="shared" si="173"/>
        <v>0</v>
      </c>
      <c r="N304" s="53">
        <f t="shared" si="173"/>
        <v>0</v>
      </c>
      <c r="O304" s="53">
        <f t="shared" si="173"/>
        <v>0</v>
      </c>
    </row>
    <row r="305" spans="1:15" s="40" customFormat="1" ht="18.75" hidden="1">
      <c r="A305" s="37" t="s">
        <v>121</v>
      </c>
      <c r="B305" s="38" t="s">
        <v>13</v>
      </c>
      <c r="C305" s="39" t="s">
        <v>9</v>
      </c>
      <c r="D305" s="39" t="s">
        <v>248</v>
      </c>
      <c r="E305" s="39" t="s">
        <v>23</v>
      </c>
      <c r="F305" s="94">
        <f>SUM(G305:J305)-H305</f>
        <v>2555.4</v>
      </c>
      <c r="G305" s="57">
        <v>2555.4</v>
      </c>
      <c r="H305" s="57"/>
      <c r="I305" s="57"/>
      <c r="J305" s="57"/>
      <c r="K305" s="94">
        <f>SUM(L305:O305)-M305</f>
        <v>2552.7</v>
      </c>
      <c r="L305" s="57">
        <v>2552.7</v>
      </c>
      <c r="M305" s="57"/>
      <c r="N305" s="57"/>
      <c r="O305" s="57"/>
    </row>
    <row r="306" spans="1:15" s="40" customFormat="1" ht="37.5" hidden="1">
      <c r="A306" s="77" t="s">
        <v>346</v>
      </c>
      <c r="B306" s="38" t="s">
        <v>13</v>
      </c>
      <c r="C306" s="39" t="s">
        <v>9</v>
      </c>
      <c r="D306" s="81" t="s">
        <v>249</v>
      </c>
      <c r="E306" s="39"/>
      <c r="F306" s="53">
        <f aca="true" t="shared" si="174" ref="F306:O306">F307</f>
        <v>294.2</v>
      </c>
      <c r="G306" s="53">
        <f t="shared" si="174"/>
        <v>0</v>
      </c>
      <c r="H306" s="53">
        <f t="shared" si="174"/>
        <v>0</v>
      </c>
      <c r="I306" s="53">
        <f t="shared" si="174"/>
        <v>294.2</v>
      </c>
      <c r="J306" s="53">
        <f t="shared" si="174"/>
        <v>0</v>
      </c>
      <c r="K306" s="53">
        <f t="shared" si="174"/>
        <v>206.6</v>
      </c>
      <c r="L306" s="53">
        <f t="shared" si="174"/>
        <v>0</v>
      </c>
      <c r="M306" s="53">
        <f t="shared" si="174"/>
        <v>0</v>
      </c>
      <c r="N306" s="53">
        <f t="shared" si="174"/>
        <v>206.6</v>
      </c>
      <c r="O306" s="53">
        <f t="shared" si="174"/>
        <v>0</v>
      </c>
    </row>
    <row r="307" spans="1:15" s="40" customFormat="1" ht="18.75" hidden="1">
      <c r="A307" s="37" t="s">
        <v>121</v>
      </c>
      <c r="B307" s="42" t="s">
        <v>13</v>
      </c>
      <c r="C307" s="43" t="s">
        <v>9</v>
      </c>
      <c r="D307" s="43" t="s">
        <v>249</v>
      </c>
      <c r="E307" s="43" t="s">
        <v>23</v>
      </c>
      <c r="F307" s="94">
        <f>SUM(G307:J307)-H307</f>
        <v>294.2</v>
      </c>
      <c r="G307" s="58"/>
      <c r="H307" s="58"/>
      <c r="I307" s="58">
        <v>294.2</v>
      </c>
      <c r="J307" s="58"/>
      <c r="K307" s="94">
        <f>SUM(L307:O307)-M307</f>
        <v>206.6</v>
      </c>
      <c r="L307" s="58"/>
      <c r="M307" s="58"/>
      <c r="N307" s="58">
        <v>206.6</v>
      </c>
      <c r="O307" s="58"/>
    </row>
    <row r="308" spans="1:15" s="17" customFormat="1" ht="21.75" customHeight="1" hidden="1">
      <c r="A308" s="28" t="s">
        <v>166</v>
      </c>
      <c r="B308" s="15" t="s">
        <v>13</v>
      </c>
      <c r="C308" s="16" t="s">
        <v>9</v>
      </c>
      <c r="D308" s="16" t="s">
        <v>231</v>
      </c>
      <c r="E308" s="16"/>
      <c r="F308" s="50">
        <f aca="true" t="shared" si="175" ref="F308:K309">F309</f>
        <v>21710.4</v>
      </c>
      <c r="G308" s="50">
        <f t="shared" si="175"/>
        <v>21710.4</v>
      </c>
      <c r="H308" s="50">
        <f t="shared" si="175"/>
        <v>21710.4</v>
      </c>
      <c r="I308" s="50">
        <f t="shared" si="175"/>
        <v>0</v>
      </c>
      <c r="J308" s="50">
        <f t="shared" si="175"/>
        <v>0</v>
      </c>
      <c r="K308" s="50">
        <f t="shared" si="175"/>
        <v>4999.3</v>
      </c>
      <c r="L308" s="50">
        <f aca="true" t="shared" si="176" ref="L308:O309">L309</f>
        <v>4999.3</v>
      </c>
      <c r="M308" s="50">
        <f t="shared" si="176"/>
        <v>4999.3</v>
      </c>
      <c r="N308" s="50">
        <f t="shared" si="176"/>
        <v>0</v>
      </c>
      <c r="O308" s="50">
        <f t="shared" si="176"/>
        <v>0</v>
      </c>
    </row>
    <row r="309" spans="1:15" s="5" customFormat="1" ht="24.75" customHeight="1" hidden="1">
      <c r="A309" s="26" t="s">
        <v>167</v>
      </c>
      <c r="B309" s="4" t="s">
        <v>13</v>
      </c>
      <c r="C309" s="9" t="s">
        <v>9</v>
      </c>
      <c r="D309" s="9" t="s">
        <v>369</v>
      </c>
      <c r="E309" s="9"/>
      <c r="F309" s="53">
        <f t="shared" si="175"/>
        <v>21710.4</v>
      </c>
      <c r="G309" s="53">
        <f t="shared" si="175"/>
        <v>21710.4</v>
      </c>
      <c r="H309" s="53">
        <f t="shared" si="175"/>
        <v>21710.4</v>
      </c>
      <c r="I309" s="53">
        <f t="shared" si="175"/>
        <v>0</v>
      </c>
      <c r="J309" s="53">
        <f t="shared" si="175"/>
        <v>0</v>
      </c>
      <c r="K309" s="53">
        <f>K310</f>
        <v>4999.3</v>
      </c>
      <c r="L309" s="53">
        <f t="shared" si="176"/>
        <v>4999.3</v>
      </c>
      <c r="M309" s="53">
        <f t="shared" si="176"/>
        <v>4999.3</v>
      </c>
      <c r="N309" s="53">
        <f t="shared" si="176"/>
        <v>0</v>
      </c>
      <c r="O309" s="53">
        <f t="shared" si="176"/>
        <v>0</v>
      </c>
    </row>
    <row r="310" spans="1:15" s="40" customFormat="1" ht="18.75" hidden="1">
      <c r="A310" s="37" t="s">
        <v>122</v>
      </c>
      <c r="B310" s="38" t="s">
        <v>13</v>
      </c>
      <c r="C310" s="39" t="s">
        <v>9</v>
      </c>
      <c r="D310" s="70" t="s">
        <v>369</v>
      </c>
      <c r="E310" s="39" t="s">
        <v>24</v>
      </c>
      <c r="F310" s="94">
        <f>SUM(G310:J310)-H310</f>
        <v>21710.4</v>
      </c>
      <c r="G310" s="57">
        <v>21710.4</v>
      </c>
      <c r="H310" s="57">
        <v>21710.4</v>
      </c>
      <c r="I310" s="57"/>
      <c r="J310" s="57"/>
      <c r="K310" s="94">
        <f>SUM(L310:O310)-M310</f>
        <v>4999.3</v>
      </c>
      <c r="L310" s="57">
        <v>4999.3</v>
      </c>
      <c r="M310" s="57">
        <v>4999.3</v>
      </c>
      <c r="N310" s="57"/>
      <c r="O310" s="57"/>
    </row>
    <row r="311" spans="1:15" s="8" customFormat="1" ht="18.75">
      <c r="A311" s="27" t="s">
        <v>51</v>
      </c>
      <c r="B311" s="6" t="s">
        <v>12</v>
      </c>
      <c r="C311" s="7" t="s">
        <v>18</v>
      </c>
      <c r="D311" s="7"/>
      <c r="E311" s="7"/>
      <c r="F311" s="49">
        <f aca="true" t="shared" si="177" ref="F311:O311">SUM(F312,F332,F343,F349,F357,F361,F370)</f>
        <v>231523.2</v>
      </c>
      <c r="G311" s="49">
        <f t="shared" si="177"/>
        <v>190222.1</v>
      </c>
      <c r="H311" s="49">
        <f t="shared" si="177"/>
        <v>32425.9</v>
      </c>
      <c r="I311" s="49">
        <f t="shared" si="177"/>
        <v>31001.100000000002</v>
      </c>
      <c r="J311" s="49">
        <f t="shared" si="177"/>
        <v>10300</v>
      </c>
      <c r="K311" s="49">
        <f t="shared" si="177"/>
        <v>217076</v>
      </c>
      <c r="L311" s="49">
        <f t="shared" si="177"/>
        <v>178485.50000000003</v>
      </c>
      <c r="M311" s="49">
        <f t="shared" si="177"/>
        <v>27515.100000000002</v>
      </c>
      <c r="N311" s="49">
        <f t="shared" si="177"/>
        <v>29193.300000000003</v>
      </c>
      <c r="O311" s="49">
        <f t="shared" si="177"/>
        <v>9397.2</v>
      </c>
    </row>
    <row r="312" spans="1:15" s="17" customFormat="1" ht="18.75">
      <c r="A312" s="28" t="s">
        <v>52</v>
      </c>
      <c r="B312" s="15" t="s">
        <v>12</v>
      </c>
      <c r="C312" s="16" t="s">
        <v>3</v>
      </c>
      <c r="D312" s="16"/>
      <c r="E312" s="16"/>
      <c r="F312" s="54">
        <f aca="true" t="shared" si="178" ref="F312:O312">SUM(F313,F318,F329)</f>
        <v>91531.5</v>
      </c>
      <c r="G312" s="54">
        <f t="shared" si="178"/>
        <v>73830.1</v>
      </c>
      <c r="H312" s="54">
        <f t="shared" si="178"/>
        <v>0</v>
      </c>
      <c r="I312" s="54">
        <f t="shared" si="178"/>
        <v>7401.4</v>
      </c>
      <c r="J312" s="54">
        <f t="shared" si="178"/>
        <v>10300</v>
      </c>
      <c r="K312" s="54">
        <f t="shared" si="178"/>
        <v>83458.40000000001</v>
      </c>
      <c r="L312" s="54">
        <f t="shared" si="178"/>
        <v>67040.1</v>
      </c>
      <c r="M312" s="54">
        <f t="shared" si="178"/>
        <v>0</v>
      </c>
      <c r="N312" s="54">
        <f t="shared" si="178"/>
        <v>7021.1</v>
      </c>
      <c r="O312" s="54">
        <f t="shared" si="178"/>
        <v>9397.2</v>
      </c>
    </row>
    <row r="313" spans="1:15" s="17" customFormat="1" ht="40.5" customHeight="1" hidden="1">
      <c r="A313" s="28" t="s">
        <v>72</v>
      </c>
      <c r="B313" s="15" t="s">
        <v>12</v>
      </c>
      <c r="C313" s="16" t="s">
        <v>3</v>
      </c>
      <c r="D313" s="16" t="s">
        <v>209</v>
      </c>
      <c r="E313" s="16"/>
      <c r="F313" s="50">
        <f aca="true" t="shared" si="179" ref="F313:O313">F314+F316</f>
        <v>0</v>
      </c>
      <c r="G313" s="50">
        <f t="shared" si="179"/>
        <v>0</v>
      </c>
      <c r="H313" s="50">
        <f t="shared" si="179"/>
        <v>0</v>
      </c>
      <c r="I313" s="50">
        <f t="shared" si="179"/>
        <v>0</v>
      </c>
      <c r="J313" s="50">
        <f t="shared" si="179"/>
        <v>0</v>
      </c>
      <c r="K313" s="50">
        <f t="shared" si="179"/>
        <v>0</v>
      </c>
      <c r="L313" s="50">
        <f t="shared" si="179"/>
        <v>0</v>
      </c>
      <c r="M313" s="50">
        <f t="shared" si="179"/>
        <v>0</v>
      </c>
      <c r="N313" s="50">
        <f t="shared" si="179"/>
        <v>0</v>
      </c>
      <c r="O313" s="50">
        <f t="shared" si="179"/>
        <v>0</v>
      </c>
    </row>
    <row r="314" spans="1:15" s="5" customFormat="1" ht="55.5" customHeight="1" hidden="1">
      <c r="A314" s="26" t="s">
        <v>147</v>
      </c>
      <c r="B314" s="4" t="s">
        <v>12</v>
      </c>
      <c r="C314" s="9" t="s">
        <v>3</v>
      </c>
      <c r="D314" s="9" t="s">
        <v>210</v>
      </c>
      <c r="E314" s="9"/>
      <c r="F314" s="53">
        <f aca="true" t="shared" si="180" ref="F314:O314">F315</f>
        <v>0</v>
      </c>
      <c r="G314" s="53">
        <f t="shared" si="180"/>
        <v>0</v>
      </c>
      <c r="H314" s="53">
        <f t="shared" si="180"/>
        <v>0</v>
      </c>
      <c r="I314" s="53">
        <f t="shared" si="180"/>
        <v>0</v>
      </c>
      <c r="J314" s="53">
        <f t="shared" si="180"/>
        <v>0</v>
      </c>
      <c r="K314" s="53">
        <f t="shared" si="180"/>
        <v>0</v>
      </c>
      <c r="L314" s="53">
        <f t="shared" si="180"/>
        <v>0</v>
      </c>
      <c r="M314" s="53">
        <f t="shared" si="180"/>
        <v>0</v>
      </c>
      <c r="N314" s="53">
        <f t="shared" si="180"/>
        <v>0</v>
      </c>
      <c r="O314" s="53">
        <f t="shared" si="180"/>
        <v>0</v>
      </c>
    </row>
    <row r="315" spans="1:15" s="40" customFormat="1" ht="20.25" customHeight="1" hidden="1">
      <c r="A315" s="45" t="s">
        <v>122</v>
      </c>
      <c r="B315" s="38" t="s">
        <v>12</v>
      </c>
      <c r="C315" s="39" t="s">
        <v>3</v>
      </c>
      <c r="D315" s="39" t="s">
        <v>210</v>
      </c>
      <c r="E315" s="39" t="s">
        <v>24</v>
      </c>
      <c r="F315" s="94">
        <f>SUM(G315:J315)-H315</f>
        <v>0</v>
      </c>
      <c r="G315" s="55"/>
      <c r="H315" s="55"/>
      <c r="I315" s="55"/>
      <c r="J315" s="55"/>
      <c r="K315" s="94">
        <f>SUM(L315:O315)-M315</f>
        <v>0</v>
      </c>
      <c r="L315" s="55"/>
      <c r="M315" s="55"/>
      <c r="N315" s="55"/>
      <c r="O315" s="55"/>
    </row>
    <row r="316" spans="1:15" s="13" customFormat="1" ht="25.5" customHeight="1" hidden="1">
      <c r="A316" s="29" t="s">
        <v>73</v>
      </c>
      <c r="B316" s="11" t="s">
        <v>12</v>
      </c>
      <c r="C316" s="12" t="s">
        <v>3</v>
      </c>
      <c r="D316" s="12" t="s">
        <v>211</v>
      </c>
      <c r="E316" s="12"/>
      <c r="F316" s="51">
        <f aca="true" t="shared" si="181" ref="F316:O316">F317</f>
        <v>0</v>
      </c>
      <c r="G316" s="51">
        <f t="shared" si="181"/>
        <v>0</v>
      </c>
      <c r="H316" s="51">
        <f t="shared" si="181"/>
        <v>0</v>
      </c>
      <c r="I316" s="51">
        <f t="shared" si="181"/>
        <v>0</v>
      </c>
      <c r="J316" s="51">
        <f t="shared" si="181"/>
        <v>0</v>
      </c>
      <c r="K316" s="51">
        <f t="shared" si="181"/>
        <v>0</v>
      </c>
      <c r="L316" s="51">
        <f t="shared" si="181"/>
        <v>0</v>
      </c>
      <c r="M316" s="51">
        <f t="shared" si="181"/>
        <v>0</v>
      </c>
      <c r="N316" s="51">
        <f t="shared" si="181"/>
        <v>0</v>
      </c>
      <c r="O316" s="51">
        <f t="shared" si="181"/>
        <v>0</v>
      </c>
    </row>
    <row r="317" spans="1:15" s="40" customFormat="1" ht="18.75" hidden="1">
      <c r="A317" s="45" t="s">
        <v>122</v>
      </c>
      <c r="B317" s="38" t="s">
        <v>12</v>
      </c>
      <c r="C317" s="39" t="s">
        <v>3</v>
      </c>
      <c r="D317" s="39" t="s">
        <v>211</v>
      </c>
      <c r="E317" s="39" t="s">
        <v>24</v>
      </c>
      <c r="F317" s="94">
        <f>SUM(G317:J317)-H317</f>
        <v>0</v>
      </c>
      <c r="G317" s="57"/>
      <c r="H317" s="57"/>
      <c r="I317" s="57"/>
      <c r="J317" s="57"/>
      <c r="K317" s="94">
        <f>SUM(L317:O317)-M317</f>
        <v>0</v>
      </c>
      <c r="L317" s="57"/>
      <c r="M317" s="57"/>
      <c r="N317" s="57"/>
      <c r="O317" s="57"/>
    </row>
    <row r="318" spans="1:15" s="17" customFormat="1" ht="18.75" hidden="1">
      <c r="A318" s="28" t="s">
        <v>111</v>
      </c>
      <c r="B318" s="15" t="s">
        <v>12</v>
      </c>
      <c r="C318" s="16" t="s">
        <v>3</v>
      </c>
      <c r="D318" s="16" t="s">
        <v>269</v>
      </c>
      <c r="E318" s="16"/>
      <c r="F318" s="50">
        <f aca="true" t="shared" si="182" ref="F318:O318">SUM(F319,F321,F323,F325,F327)</f>
        <v>79652.2</v>
      </c>
      <c r="G318" s="50">
        <f t="shared" si="182"/>
        <v>61950.8</v>
      </c>
      <c r="H318" s="50">
        <f t="shared" si="182"/>
        <v>0</v>
      </c>
      <c r="I318" s="50">
        <f t="shared" si="182"/>
        <v>7401.4</v>
      </c>
      <c r="J318" s="50">
        <f t="shared" si="182"/>
        <v>10300</v>
      </c>
      <c r="K318" s="50">
        <f t="shared" si="182"/>
        <v>71579.1</v>
      </c>
      <c r="L318" s="50">
        <f t="shared" si="182"/>
        <v>55160.8</v>
      </c>
      <c r="M318" s="50">
        <f t="shared" si="182"/>
        <v>0</v>
      </c>
      <c r="N318" s="50">
        <f t="shared" si="182"/>
        <v>7021.1</v>
      </c>
      <c r="O318" s="50">
        <f t="shared" si="182"/>
        <v>9397.2</v>
      </c>
    </row>
    <row r="319" spans="1:15" s="5" customFormat="1" ht="18.75" hidden="1">
      <c r="A319" s="26" t="s">
        <v>80</v>
      </c>
      <c r="B319" s="4" t="s">
        <v>12</v>
      </c>
      <c r="C319" s="9" t="s">
        <v>3</v>
      </c>
      <c r="D319" s="9" t="s">
        <v>270</v>
      </c>
      <c r="E319" s="9"/>
      <c r="F319" s="53">
        <f aca="true" t="shared" si="183" ref="F319:O319">F320</f>
        <v>61950.8</v>
      </c>
      <c r="G319" s="53">
        <f t="shared" si="183"/>
        <v>61950.8</v>
      </c>
      <c r="H319" s="53">
        <f t="shared" si="183"/>
        <v>0</v>
      </c>
      <c r="I319" s="53">
        <f t="shared" si="183"/>
        <v>0</v>
      </c>
      <c r="J319" s="53">
        <f t="shared" si="183"/>
        <v>0</v>
      </c>
      <c r="K319" s="53">
        <f t="shared" si="183"/>
        <v>55160.8</v>
      </c>
      <c r="L319" s="53">
        <f t="shared" si="183"/>
        <v>55160.8</v>
      </c>
      <c r="M319" s="53">
        <f t="shared" si="183"/>
        <v>0</v>
      </c>
      <c r="N319" s="53">
        <f t="shared" si="183"/>
        <v>0</v>
      </c>
      <c r="O319" s="53">
        <f t="shared" si="183"/>
        <v>0</v>
      </c>
    </row>
    <row r="320" spans="1:15" s="40" customFormat="1" ht="18.75" hidden="1">
      <c r="A320" s="37" t="s">
        <v>121</v>
      </c>
      <c r="B320" s="38" t="s">
        <v>12</v>
      </c>
      <c r="C320" s="39" t="s">
        <v>3</v>
      </c>
      <c r="D320" s="39" t="s">
        <v>270</v>
      </c>
      <c r="E320" s="39" t="s">
        <v>23</v>
      </c>
      <c r="F320" s="94">
        <f>SUM(G320:J320)-H320</f>
        <v>61950.8</v>
      </c>
      <c r="G320" s="57">
        <v>61950.8</v>
      </c>
      <c r="H320" s="57"/>
      <c r="I320" s="57"/>
      <c r="J320" s="57"/>
      <c r="K320" s="94">
        <f>SUM(L320:O320)-M320</f>
        <v>55160.8</v>
      </c>
      <c r="L320" s="57">
        <v>55160.8</v>
      </c>
      <c r="M320" s="57"/>
      <c r="N320" s="57"/>
      <c r="O320" s="57"/>
    </row>
    <row r="321" spans="1:15" s="40" customFormat="1" ht="37.5" hidden="1">
      <c r="A321" s="77" t="s">
        <v>346</v>
      </c>
      <c r="B321" s="38" t="s">
        <v>12</v>
      </c>
      <c r="C321" s="39" t="s">
        <v>3</v>
      </c>
      <c r="D321" s="81" t="s">
        <v>271</v>
      </c>
      <c r="E321" s="39"/>
      <c r="F321" s="53">
        <f aca="true" t="shared" si="184" ref="F321:O321">F322</f>
        <v>7401.4</v>
      </c>
      <c r="G321" s="53">
        <f t="shared" si="184"/>
        <v>0</v>
      </c>
      <c r="H321" s="53">
        <f t="shared" si="184"/>
        <v>0</v>
      </c>
      <c r="I321" s="53">
        <f t="shared" si="184"/>
        <v>7401.4</v>
      </c>
      <c r="J321" s="53">
        <f t="shared" si="184"/>
        <v>0</v>
      </c>
      <c r="K321" s="53">
        <f t="shared" si="184"/>
        <v>7021.1</v>
      </c>
      <c r="L321" s="53">
        <f t="shared" si="184"/>
        <v>0</v>
      </c>
      <c r="M321" s="53">
        <f t="shared" si="184"/>
        <v>0</v>
      </c>
      <c r="N321" s="53">
        <f t="shared" si="184"/>
        <v>7021.1</v>
      </c>
      <c r="O321" s="53">
        <f t="shared" si="184"/>
        <v>0</v>
      </c>
    </row>
    <row r="322" spans="1:15" s="40" customFormat="1" ht="18.75" hidden="1">
      <c r="A322" s="37" t="s">
        <v>121</v>
      </c>
      <c r="B322" s="42" t="s">
        <v>12</v>
      </c>
      <c r="C322" s="43" t="s">
        <v>3</v>
      </c>
      <c r="D322" s="43" t="s">
        <v>271</v>
      </c>
      <c r="E322" s="43" t="s">
        <v>23</v>
      </c>
      <c r="F322" s="94">
        <f>SUM(G322:J322)-H322</f>
        <v>7401.4</v>
      </c>
      <c r="G322" s="58"/>
      <c r="H322" s="58"/>
      <c r="I322" s="58">
        <v>7401.4</v>
      </c>
      <c r="J322" s="58"/>
      <c r="K322" s="94">
        <f>SUM(L322:O322)-M322</f>
        <v>7021.1</v>
      </c>
      <c r="L322" s="58"/>
      <c r="M322" s="58"/>
      <c r="N322" s="58">
        <v>7021.1</v>
      </c>
      <c r="O322" s="58"/>
    </row>
    <row r="323" spans="1:15" s="40" customFormat="1" ht="37.5" hidden="1">
      <c r="A323" s="29" t="s">
        <v>354</v>
      </c>
      <c r="B323" s="71" t="s">
        <v>12</v>
      </c>
      <c r="C323" s="72" t="s">
        <v>3</v>
      </c>
      <c r="D323" s="72" t="s">
        <v>327</v>
      </c>
      <c r="E323" s="86"/>
      <c r="F323" s="53">
        <f aca="true" t="shared" si="185" ref="F323:O323">F324</f>
        <v>2009</v>
      </c>
      <c r="G323" s="53">
        <f t="shared" si="185"/>
        <v>0</v>
      </c>
      <c r="H323" s="53">
        <f t="shared" si="185"/>
        <v>0</v>
      </c>
      <c r="I323" s="53">
        <f t="shared" si="185"/>
        <v>0</v>
      </c>
      <c r="J323" s="53">
        <f t="shared" si="185"/>
        <v>2009</v>
      </c>
      <c r="K323" s="53">
        <f t="shared" si="185"/>
        <v>1950.3</v>
      </c>
      <c r="L323" s="53">
        <f t="shared" si="185"/>
        <v>0</v>
      </c>
      <c r="M323" s="53">
        <f t="shared" si="185"/>
        <v>0</v>
      </c>
      <c r="N323" s="53">
        <f t="shared" si="185"/>
        <v>0</v>
      </c>
      <c r="O323" s="53">
        <f t="shared" si="185"/>
        <v>1950.3</v>
      </c>
    </row>
    <row r="324" spans="1:15" s="40" customFormat="1" ht="18.75" hidden="1">
      <c r="A324" s="37" t="s">
        <v>350</v>
      </c>
      <c r="B324" s="68" t="s">
        <v>12</v>
      </c>
      <c r="C324" s="69" t="s">
        <v>3</v>
      </c>
      <c r="D324" s="69" t="s">
        <v>327</v>
      </c>
      <c r="E324" s="69" t="s">
        <v>23</v>
      </c>
      <c r="F324" s="94">
        <f>SUM(G324:J324)-H324</f>
        <v>2009</v>
      </c>
      <c r="G324" s="57"/>
      <c r="H324" s="57"/>
      <c r="I324" s="57"/>
      <c r="J324" s="57">
        <v>2009</v>
      </c>
      <c r="K324" s="94">
        <f>SUM(L324:O324)-M324</f>
        <v>1950.3</v>
      </c>
      <c r="L324" s="57"/>
      <c r="M324" s="57"/>
      <c r="N324" s="57"/>
      <c r="O324" s="57">
        <v>1950.3</v>
      </c>
    </row>
    <row r="325" spans="1:15" s="40" customFormat="1" ht="42" customHeight="1" hidden="1">
      <c r="A325" s="26" t="s">
        <v>333</v>
      </c>
      <c r="B325" s="71" t="s">
        <v>12</v>
      </c>
      <c r="C325" s="72" t="s">
        <v>3</v>
      </c>
      <c r="D325" s="72" t="s">
        <v>382</v>
      </c>
      <c r="E325" s="86"/>
      <c r="F325" s="53">
        <f aca="true" t="shared" si="186" ref="F325:O325">F326</f>
        <v>7853</v>
      </c>
      <c r="G325" s="53">
        <f t="shared" si="186"/>
        <v>0</v>
      </c>
      <c r="H325" s="53">
        <f t="shared" si="186"/>
        <v>0</v>
      </c>
      <c r="I325" s="53">
        <f t="shared" si="186"/>
        <v>0</v>
      </c>
      <c r="J325" s="53">
        <f t="shared" si="186"/>
        <v>7853</v>
      </c>
      <c r="K325" s="53">
        <f t="shared" si="186"/>
        <v>7073.2</v>
      </c>
      <c r="L325" s="53">
        <f t="shared" si="186"/>
        <v>0</v>
      </c>
      <c r="M325" s="53">
        <f t="shared" si="186"/>
        <v>0</v>
      </c>
      <c r="N325" s="53">
        <f t="shared" si="186"/>
        <v>0</v>
      </c>
      <c r="O325" s="53">
        <f t="shared" si="186"/>
        <v>7073.2</v>
      </c>
    </row>
    <row r="326" spans="1:15" s="40" customFormat="1" ht="18.75" hidden="1">
      <c r="A326" s="37" t="s">
        <v>350</v>
      </c>
      <c r="B326" s="68" t="s">
        <v>12</v>
      </c>
      <c r="C326" s="69" t="s">
        <v>3</v>
      </c>
      <c r="D326" s="69" t="s">
        <v>382</v>
      </c>
      <c r="E326" s="69" t="s">
        <v>23</v>
      </c>
      <c r="F326" s="94">
        <f>SUM(G326:J326)-H326</f>
        <v>7853</v>
      </c>
      <c r="G326" s="57"/>
      <c r="H326" s="57"/>
      <c r="I326" s="57"/>
      <c r="J326" s="57">
        <v>7853</v>
      </c>
      <c r="K326" s="94">
        <f>SUM(L326:O326)-M326</f>
        <v>7073.2</v>
      </c>
      <c r="L326" s="57"/>
      <c r="M326" s="57"/>
      <c r="N326" s="57"/>
      <c r="O326" s="57">
        <v>7073.2</v>
      </c>
    </row>
    <row r="327" spans="1:15" s="40" customFormat="1" ht="37.5" hidden="1">
      <c r="A327" s="29" t="s">
        <v>355</v>
      </c>
      <c r="B327" s="71" t="s">
        <v>12</v>
      </c>
      <c r="C327" s="72" t="s">
        <v>3</v>
      </c>
      <c r="D327" s="72" t="s">
        <v>328</v>
      </c>
      <c r="E327" s="86"/>
      <c r="F327" s="53">
        <f aca="true" t="shared" si="187" ref="F327:O327">F328</f>
        <v>438</v>
      </c>
      <c r="G327" s="53">
        <f t="shared" si="187"/>
        <v>0</v>
      </c>
      <c r="H327" s="53">
        <f t="shared" si="187"/>
        <v>0</v>
      </c>
      <c r="I327" s="53">
        <f t="shared" si="187"/>
        <v>0</v>
      </c>
      <c r="J327" s="53">
        <f t="shared" si="187"/>
        <v>438</v>
      </c>
      <c r="K327" s="53">
        <f t="shared" si="187"/>
        <v>373.7</v>
      </c>
      <c r="L327" s="53">
        <f t="shared" si="187"/>
        <v>0</v>
      </c>
      <c r="M327" s="53">
        <f t="shared" si="187"/>
        <v>0</v>
      </c>
      <c r="N327" s="53">
        <f t="shared" si="187"/>
        <v>0</v>
      </c>
      <c r="O327" s="53">
        <f t="shared" si="187"/>
        <v>373.7</v>
      </c>
    </row>
    <row r="328" spans="1:15" s="40" customFormat="1" ht="18.75" hidden="1">
      <c r="A328" s="37" t="s">
        <v>350</v>
      </c>
      <c r="B328" s="68" t="s">
        <v>12</v>
      </c>
      <c r="C328" s="69" t="s">
        <v>3</v>
      </c>
      <c r="D328" s="69" t="s">
        <v>328</v>
      </c>
      <c r="E328" s="69" t="s">
        <v>23</v>
      </c>
      <c r="F328" s="94">
        <f>SUM(G328:J328)-H328</f>
        <v>438</v>
      </c>
      <c r="G328" s="57"/>
      <c r="H328" s="57"/>
      <c r="I328" s="57"/>
      <c r="J328" s="57">
        <v>438</v>
      </c>
      <c r="K328" s="94">
        <f>SUM(L328:O328)-M328</f>
        <v>373.7</v>
      </c>
      <c r="L328" s="57"/>
      <c r="M328" s="57"/>
      <c r="N328" s="57"/>
      <c r="O328" s="57">
        <v>373.7</v>
      </c>
    </row>
    <row r="329" spans="1:15" s="17" customFormat="1" ht="25.5" customHeight="1" hidden="1">
      <c r="A329" s="28" t="s">
        <v>385</v>
      </c>
      <c r="B329" s="15" t="s">
        <v>12</v>
      </c>
      <c r="C329" s="16" t="s">
        <v>3</v>
      </c>
      <c r="D329" s="16" t="s">
        <v>383</v>
      </c>
      <c r="E329" s="16"/>
      <c r="F329" s="50">
        <f>F330</f>
        <v>11879.3</v>
      </c>
      <c r="G329" s="50">
        <f aca="true" t="shared" si="188" ref="G329:L330">G330</f>
        <v>11879.3</v>
      </c>
      <c r="H329" s="50">
        <f t="shared" si="188"/>
        <v>0</v>
      </c>
      <c r="I329" s="50">
        <f t="shared" si="188"/>
        <v>0</v>
      </c>
      <c r="J329" s="50">
        <f t="shared" si="188"/>
        <v>0</v>
      </c>
      <c r="K329" s="50">
        <f>K330</f>
        <v>11879.3</v>
      </c>
      <c r="L329" s="50">
        <f t="shared" si="188"/>
        <v>11879.3</v>
      </c>
      <c r="M329" s="50">
        <f aca="true" t="shared" si="189" ref="L329:O330">M330</f>
        <v>0</v>
      </c>
      <c r="N329" s="50">
        <f t="shared" si="189"/>
        <v>0</v>
      </c>
      <c r="O329" s="50">
        <f t="shared" si="189"/>
        <v>0</v>
      </c>
    </row>
    <row r="330" spans="1:15" s="5" customFormat="1" ht="18.75" hidden="1">
      <c r="A330" s="26" t="s">
        <v>80</v>
      </c>
      <c r="B330" s="4" t="s">
        <v>12</v>
      </c>
      <c r="C330" s="9" t="s">
        <v>3</v>
      </c>
      <c r="D330" s="9" t="s">
        <v>384</v>
      </c>
      <c r="E330" s="9"/>
      <c r="F330" s="53">
        <f>F331</f>
        <v>11879.3</v>
      </c>
      <c r="G330" s="53">
        <f t="shared" si="188"/>
        <v>11879.3</v>
      </c>
      <c r="H330" s="53">
        <f t="shared" si="188"/>
        <v>0</v>
      </c>
      <c r="I330" s="53">
        <f t="shared" si="188"/>
        <v>0</v>
      </c>
      <c r="J330" s="53">
        <f t="shared" si="188"/>
        <v>0</v>
      </c>
      <c r="K330" s="53">
        <f>K331</f>
        <v>11879.3</v>
      </c>
      <c r="L330" s="53">
        <f t="shared" si="189"/>
        <v>11879.3</v>
      </c>
      <c r="M330" s="53">
        <f t="shared" si="189"/>
        <v>0</v>
      </c>
      <c r="N330" s="53">
        <f t="shared" si="189"/>
        <v>0</v>
      </c>
      <c r="O330" s="53">
        <f t="shared" si="189"/>
        <v>0</v>
      </c>
    </row>
    <row r="331" spans="1:15" s="40" customFormat="1" ht="18.75" hidden="1">
      <c r="A331" s="37" t="s">
        <v>121</v>
      </c>
      <c r="B331" s="38" t="s">
        <v>12</v>
      </c>
      <c r="C331" s="39" t="s">
        <v>3</v>
      </c>
      <c r="D331" s="39" t="s">
        <v>384</v>
      </c>
      <c r="E331" s="39" t="s">
        <v>23</v>
      </c>
      <c r="F331" s="94">
        <f>SUM(G331:J331)-H331</f>
        <v>11879.3</v>
      </c>
      <c r="G331" s="57">
        <v>11879.3</v>
      </c>
      <c r="H331" s="57"/>
      <c r="I331" s="57"/>
      <c r="J331" s="57"/>
      <c r="K331" s="94">
        <f>SUM(L331:O331)-M331</f>
        <v>11879.3</v>
      </c>
      <c r="L331" s="57">
        <v>11879.3</v>
      </c>
      <c r="M331" s="57"/>
      <c r="N331" s="57"/>
      <c r="O331" s="57"/>
    </row>
    <row r="332" spans="1:15" s="17" customFormat="1" ht="18.75">
      <c r="A332" s="28" t="s">
        <v>53</v>
      </c>
      <c r="B332" s="15" t="s">
        <v>12</v>
      </c>
      <c r="C332" s="16" t="s">
        <v>4</v>
      </c>
      <c r="D332" s="16"/>
      <c r="E332" s="16"/>
      <c r="F332" s="50">
        <f aca="true" t="shared" si="190" ref="F332:O332">F333+F338</f>
        <v>43212.2</v>
      </c>
      <c r="G332" s="50">
        <f t="shared" si="190"/>
        <v>20093.800000000003</v>
      </c>
      <c r="H332" s="50">
        <f t="shared" si="190"/>
        <v>0</v>
      </c>
      <c r="I332" s="50">
        <f t="shared" si="190"/>
        <v>23118.4</v>
      </c>
      <c r="J332" s="50">
        <f t="shared" si="190"/>
        <v>0</v>
      </c>
      <c r="K332" s="50">
        <f t="shared" si="190"/>
        <v>41879</v>
      </c>
      <c r="L332" s="50">
        <f t="shared" si="190"/>
        <v>20093.800000000003</v>
      </c>
      <c r="M332" s="50">
        <f t="shared" si="190"/>
        <v>0</v>
      </c>
      <c r="N332" s="50">
        <f t="shared" si="190"/>
        <v>21785.2</v>
      </c>
      <c r="O332" s="50">
        <f t="shared" si="190"/>
        <v>0</v>
      </c>
    </row>
    <row r="333" spans="1:15" s="17" customFormat="1" ht="18.75" hidden="1">
      <c r="A333" s="28" t="s">
        <v>111</v>
      </c>
      <c r="B333" s="15" t="s">
        <v>12</v>
      </c>
      <c r="C333" s="16" t="s">
        <v>4</v>
      </c>
      <c r="D333" s="16" t="s">
        <v>269</v>
      </c>
      <c r="E333" s="16"/>
      <c r="F333" s="50">
        <f aca="true" t="shared" si="191" ref="F333:O333">F334+F336</f>
        <v>23727.6</v>
      </c>
      <c r="G333" s="50">
        <f t="shared" si="191"/>
        <v>15477.2</v>
      </c>
      <c r="H333" s="50">
        <f t="shared" si="191"/>
        <v>0</v>
      </c>
      <c r="I333" s="50">
        <f t="shared" si="191"/>
        <v>8250.4</v>
      </c>
      <c r="J333" s="50">
        <f t="shared" si="191"/>
        <v>0</v>
      </c>
      <c r="K333" s="50">
        <f t="shared" si="191"/>
        <v>23509.4</v>
      </c>
      <c r="L333" s="50">
        <f t="shared" si="191"/>
        <v>15477.2</v>
      </c>
      <c r="M333" s="50">
        <f t="shared" si="191"/>
        <v>0</v>
      </c>
      <c r="N333" s="50">
        <f t="shared" si="191"/>
        <v>8032.2</v>
      </c>
      <c r="O333" s="50">
        <f t="shared" si="191"/>
        <v>0</v>
      </c>
    </row>
    <row r="334" spans="1:15" s="5" customFormat="1" ht="18.75" hidden="1">
      <c r="A334" s="26" t="s">
        <v>80</v>
      </c>
      <c r="B334" s="4" t="s">
        <v>12</v>
      </c>
      <c r="C334" s="9" t="s">
        <v>4</v>
      </c>
      <c r="D334" s="9" t="s">
        <v>270</v>
      </c>
      <c r="E334" s="9"/>
      <c r="F334" s="51">
        <f aca="true" t="shared" si="192" ref="F334:O334">F335</f>
        <v>15477.2</v>
      </c>
      <c r="G334" s="51">
        <f t="shared" si="192"/>
        <v>15477.2</v>
      </c>
      <c r="H334" s="51">
        <f t="shared" si="192"/>
        <v>0</v>
      </c>
      <c r="I334" s="51">
        <f t="shared" si="192"/>
        <v>0</v>
      </c>
      <c r="J334" s="51">
        <f t="shared" si="192"/>
        <v>0</v>
      </c>
      <c r="K334" s="51">
        <f t="shared" si="192"/>
        <v>15477.2</v>
      </c>
      <c r="L334" s="51">
        <f t="shared" si="192"/>
        <v>15477.2</v>
      </c>
      <c r="M334" s="51">
        <f t="shared" si="192"/>
        <v>0</v>
      </c>
      <c r="N334" s="51">
        <f t="shared" si="192"/>
        <v>0</v>
      </c>
      <c r="O334" s="51">
        <f t="shared" si="192"/>
        <v>0</v>
      </c>
    </row>
    <row r="335" spans="1:15" s="40" customFormat="1" ht="18.75" hidden="1">
      <c r="A335" s="37" t="s">
        <v>121</v>
      </c>
      <c r="B335" s="38" t="s">
        <v>12</v>
      </c>
      <c r="C335" s="39" t="s">
        <v>4</v>
      </c>
      <c r="D335" s="39" t="s">
        <v>270</v>
      </c>
      <c r="E335" s="39" t="s">
        <v>23</v>
      </c>
      <c r="F335" s="94">
        <f>SUM(G335:J335)-H335</f>
        <v>15477.2</v>
      </c>
      <c r="G335" s="57">
        <v>15477.2</v>
      </c>
      <c r="H335" s="57"/>
      <c r="I335" s="57"/>
      <c r="J335" s="57"/>
      <c r="K335" s="94">
        <f>SUM(L335:O335)-M335</f>
        <v>15477.2</v>
      </c>
      <c r="L335" s="57">
        <v>15477.2</v>
      </c>
      <c r="M335" s="57"/>
      <c r="N335" s="57"/>
      <c r="O335" s="57"/>
    </row>
    <row r="336" spans="1:15" s="40" customFormat="1" ht="37.5" hidden="1">
      <c r="A336" s="77" t="s">
        <v>346</v>
      </c>
      <c r="B336" s="38" t="s">
        <v>12</v>
      </c>
      <c r="C336" s="39" t="s">
        <v>4</v>
      </c>
      <c r="D336" s="81" t="s">
        <v>271</v>
      </c>
      <c r="E336" s="39"/>
      <c r="F336" s="51">
        <f aca="true" t="shared" si="193" ref="F336:O336">F337</f>
        <v>8250.4</v>
      </c>
      <c r="G336" s="51">
        <f t="shared" si="193"/>
        <v>0</v>
      </c>
      <c r="H336" s="51">
        <f t="shared" si="193"/>
        <v>0</v>
      </c>
      <c r="I336" s="51">
        <f t="shared" si="193"/>
        <v>8250.4</v>
      </c>
      <c r="J336" s="51">
        <f t="shared" si="193"/>
        <v>0</v>
      </c>
      <c r="K336" s="51">
        <f t="shared" si="193"/>
        <v>8032.2</v>
      </c>
      <c r="L336" s="51">
        <f t="shared" si="193"/>
        <v>0</v>
      </c>
      <c r="M336" s="51">
        <f t="shared" si="193"/>
        <v>0</v>
      </c>
      <c r="N336" s="51">
        <f t="shared" si="193"/>
        <v>8032.2</v>
      </c>
      <c r="O336" s="51">
        <f t="shared" si="193"/>
        <v>0</v>
      </c>
    </row>
    <row r="337" spans="1:15" s="40" customFormat="1" ht="18.75" hidden="1">
      <c r="A337" s="37" t="s">
        <v>121</v>
      </c>
      <c r="B337" s="42" t="s">
        <v>12</v>
      </c>
      <c r="C337" s="43" t="s">
        <v>4</v>
      </c>
      <c r="D337" s="43" t="s">
        <v>271</v>
      </c>
      <c r="E337" s="43" t="s">
        <v>23</v>
      </c>
      <c r="F337" s="94">
        <f>SUM(G337:J337)-H337</f>
        <v>8250.4</v>
      </c>
      <c r="G337" s="57"/>
      <c r="H337" s="57"/>
      <c r="I337" s="57">
        <v>8250.4</v>
      </c>
      <c r="J337" s="57"/>
      <c r="K337" s="94">
        <f>SUM(L337:O337)-M337</f>
        <v>8032.2</v>
      </c>
      <c r="L337" s="57"/>
      <c r="M337" s="57"/>
      <c r="N337" s="57">
        <v>8032.2</v>
      </c>
      <c r="O337" s="57"/>
    </row>
    <row r="338" spans="1:15" s="17" customFormat="1" ht="25.5" customHeight="1" hidden="1">
      <c r="A338" s="28" t="s">
        <v>112</v>
      </c>
      <c r="B338" s="15" t="s">
        <v>12</v>
      </c>
      <c r="C338" s="16" t="s">
        <v>4</v>
      </c>
      <c r="D338" s="16" t="s">
        <v>272</v>
      </c>
      <c r="E338" s="16"/>
      <c r="F338" s="50">
        <f aca="true" t="shared" si="194" ref="F338:O338">SUM(F339,F341)</f>
        <v>19484.6</v>
      </c>
      <c r="G338" s="50">
        <f t="shared" si="194"/>
        <v>4616.6</v>
      </c>
      <c r="H338" s="50">
        <f t="shared" si="194"/>
        <v>0</v>
      </c>
      <c r="I338" s="50">
        <f t="shared" si="194"/>
        <v>14868</v>
      </c>
      <c r="J338" s="50">
        <f t="shared" si="194"/>
        <v>0</v>
      </c>
      <c r="K338" s="50">
        <f t="shared" si="194"/>
        <v>18369.6</v>
      </c>
      <c r="L338" s="50">
        <f t="shared" si="194"/>
        <v>4616.6</v>
      </c>
      <c r="M338" s="50">
        <f t="shared" si="194"/>
        <v>0</v>
      </c>
      <c r="N338" s="50">
        <f t="shared" si="194"/>
        <v>13753</v>
      </c>
      <c r="O338" s="50">
        <f t="shared" si="194"/>
        <v>0</v>
      </c>
    </row>
    <row r="339" spans="1:15" s="5" customFormat="1" ht="18.75" hidden="1">
      <c r="A339" s="26" t="s">
        <v>80</v>
      </c>
      <c r="B339" s="4" t="s">
        <v>12</v>
      </c>
      <c r="C339" s="9" t="s">
        <v>4</v>
      </c>
      <c r="D339" s="9" t="s">
        <v>273</v>
      </c>
      <c r="E339" s="9"/>
      <c r="F339" s="53">
        <f aca="true" t="shared" si="195" ref="F339:O339">F340</f>
        <v>4616.6</v>
      </c>
      <c r="G339" s="53">
        <f t="shared" si="195"/>
        <v>4616.6</v>
      </c>
      <c r="H339" s="53">
        <f t="shared" si="195"/>
        <v>0</v>
      </c>
      <c r="I339" s="53">
        <f t="shared" si="195"/>
        <v>0</v>
      </c>
      <c r="J339" s="53">
        <f t="shared" si="195"/>
        <v>0</v>
      </c>
      <c r="K339" s="53">
        <f t="shared" si="195"/>
        <v>4616.6</v>
      </c>
      <c r="L339" s="53">
        <f t="shared" si="195"/>
        <v>4616.6</v>
      </c>
      <c r="M339" s="53">
        <f t="shared" si="195"/>
        <v>0</v>
      </c>
      <c r="N339" s="53">
        <f t="shared" si="195"/>
        <v>0</v>
      </c>
      <c r="O339" s="53">
        <f t="shared" si="195"/>
        <v>0</v>
      </c>
    </row>
    <row r="340" spans="1:15" s="40" customFormat="1" ht="18.75" hidden="1">
      <c r="A340" s="37" t="s">
        <v>121</v>
      </c>
      <c r="B340" s="38" t="s">
        <v>12</v>
      </c>
      <c r="C340" s="39" t="s">
        <v>4</v>
      </c>
      <c r="D340" s="39" t="s">
        <v>273</v>
      </c>
      <c r="E340" s="39" t="s">
        <v>23</v>
      </c>
      <c r="F340" s="94">
        <f>SUM(G340:J340)-H340</f>
        <v>4616.6</v>
      </c>
      <c r="G340" s="57">
        <v>4616.6</v>
      </c>
      <c r="H340" s="57"/>
      <c r="I340" s="57"/>
      <c r="J340" s="57"/>
      <c r="K340" s="94">
        <f>SUM(L340:O340)-M340</f>
        <v>4616.6</v>
      </c>
      <c r="L340" s="57">
        <v>4616.6</v>
      </c>
      <c r="M340" s="57"/>
      <c r="N340" s="57"/>
      <c r="O340" s="57"/>
    </row>
    <row r="341" spans="1:15" s="40" customFormat="1" ht="37.5" hidden="1">
      <c r="A341" s="77" t="s">
        <v>346</v>
      </c>
      <c r="B341" s="38" t="s">
        <v>12</v>
      </c>
      <c r="C341" s="39" t="s">
        <v>4</v>
      </c>
      <c r="D341" s="81" t="s">
        <v>274</v>
      </c>
      <c r="E341" s="39"/>
      <c r="F341" s="53">
        <f aca="true" t="shared" si="196" ref="F341:O341">F342</f>
        <v>14868</v>
      </c>
      <c r="G341" s="53">
        <f t="shared" si="196"/>
        <v>0</v>
      </c>
      <c r="H341" s="53">
        <f t="shared" si="196"/>
        <v>0</v>
      </c>
      <c r="I341" s="53">
        <f t="shared" si="196"/>
        <v>14868</v>
      </c>
      <c r="J341" s="53">
        <f t="shared" si="196"/>
        <v>0</v>
      </c>
      <c r="K341" s="53">
        <f t="shared" si="196"/>
        <v>13753</v>
      </c>
      <c r="L341" s="53">
        <f t="shared" si="196"/>
        <v>0</v>
      </c>
      <c r="M341" s="53">
        <f t="shared" si="196"/>
        <v>0</v>
      </c>
      <c r="N341" s="53">
        <f t="shared" si="196"/>
        <v>13753</v>
      </c>
      <c r="O341" s="53">
        <f t="shared" si="196"/>
        <v>0</v>
      </c>
    </row>
    <row r="342" spans="1:15" s="40" customFormat="1" ht="18.75" hidden="1">
      <c r="A342" s="37" t="s">
        <v>121</v>
      </c>
      <c r="B342" s="42" t="s">
        <v>12</v>
      </c>
      <c r="C342" s="43" t="s">
        <v>4</v>
      </c>
      <c r="D342" s="43" t="s">
        <v>274</v>
      </c>
      <c r="E342" s="43" t="s">
        <v>23</v>
      </c>
      <c r="F342" s="94">
        <f>SUM(G342:J342)-H342</f>
        <v>14868</v>
      </c>
      <c r="G342" s="58"/>
      <c r="H342" s="58"/>
      <c r="I342" s="58">
        <v>14868</v>
      </c>
      <c r="J342" s="58"/>
      <c r="K342" s="94">
        <f>SUM(L342:O342)-M342</f>
        <v>13753</v>
      </c>
      <c r="L342" s="58"/>
      <c r="M342" s="58"/>
      <c r="N342" s="58">
        <v>13753</v>
      </c>
      <c r="O342" s="58"/>
    </row>
    <row r="343" spans="1:15" s="17" customFormat="1" ht="18.75">
      <c r="A343" s="28" t="s">
        <v>386</v>
      </c>
      <c r="B343" s="15" t="s">
        <v>12</v>
      </c>
      <c r="C343" s="16" t="s">
        <v>5</v>
      </c>
      <c r="D343" s="16"/>
      <c r="E343" s="16"/>
      <c r="F343" s="50">
        <f aca="true" t="shared" si="197" ref="F343:O343">F344</f>
        <v>1994.6</v>
      </c>
      <c r="G343" s="50">
        <f t="shared" si="197"/>
        <v>1994.6</v>
      </c>
      <c r="H343" s="50">
        <f t="shared" si="197"/>
        <v>0</v>
      </c>
      <c r="I343" s="50">
        <f t="shared" si="197"/>
        <v>0</v>
      </c>
      <c r="J343" s="50">
        <f t="shared" si="197"/>
        <v>0</v>
      </c>
      <c r="K343" s="50">
        <f t="shared" si="197"/>
        <v>1994.6</v>
      </c>
      <c r="L343" s="50">
        <f t="shared" si="197"/>
        <v>1994.6</v>
      </c>
      <c r="M343" s="50">
        <f t="shared" si="197"/>
        <v>0</v>
      </c>
      <c r="N343" s="50">
        <f t="shared" si="197"/>
        <v>0</v>
      </c>
      <c r="O343" s="50">
        <f t="shared" si="197"/>
        <v>0</v>
      </c>
    </row>
    <row r="344" spans="1:15" s="17" customFormat="1" ht="38.25" customHeight="1" hidden="1">
      <c r="A344" s="28" t="s">
        <v>111</v>
      </c>
      <c r="B344" s="15" t="s">
        <v>12</v>
      </c>
      <c r="C344" s="16" t="s">
        <v>5</v>
      </c>
      <c r="D344" s="16" t="s">
        <v>269</v>
      </c>
      <c r="E344" s="16"/>
      <c r="F344" s="50">
        <f aca="true" t="shared" si="198" ref="F344:O344">F345+F347</f>
        <v>1994.6</v>
      </c>
      <c r="G344" s="50">
        <f t="shared" si="198"/>
        <v>1994.6</v>
      </c>
      <c r="H344" s="50">
        <f t="shared" si="198"/>
        <v>0</v>
      </c>
      <c r="I344" s="50">
        <f t="shared" si="198"/>
        <v>0</v>
      </c>
      <c r="J344" s="50">
        <f t="shared" si="198"/>
        <v>0</v>
      </c>
      <c r="K344" s="50">
        <f t="shared" si="198"/>
        <v>1994.6</v>
      </c>
      <c r="L344" s="50">
        <f t="shared" si="198"/>
        <v>1994.6</v>
      </c>
      <c r="M344" s="50">
        <f t="shared" si="198"/>
        <v>0</v>
      </c>
      <c r="N344" s="50">
        <f t="shared" si="198"/>
        <v>0</v>
      </c>
      <c r="O344" s="50">
        <f t="shared" si="198"/>
        <v>0</v>
      </c>
    </row>
    <row r="345" spans="1:15" s="5" customFormat="1" ht="18.75" hidden="1">
      <c r="A345" s="26" t="s">
        <v>80</v>
      </c>
      <c r="B345" s="4" t="s">
        <v>12</v>
      </c>
      <c r="C345" s="9" t="s">
        <v>5</v>
      </c>
      <c r="D345" s="9" t="s">
        <v>270</v>
      </c>
      <c r="E345" s="9"/>
      <c r="F345" s="53">
        <f aca="true" t="shared" si="199" ref="F345:O345">F346</f>
        <v>1994.6</v>
      </c>
      <c r="G345" s="53">
        <f t="shared" si="199"/>
        <v>1994.6</v>
      </c>
      <c r="H345" s="53">
        <f t="shared" si="199"/>
        <v>0</v>
      </c>
      <c r="I345" s="53">
        <f t="shared" si="199"/>
        <v>0</v>
      </c>
      <c r="J345" s="53">
        <f t="shared" si="199"/>
        <v>0</v>
      </c>
      <c r="K345" s="53">
        <f t="shared" si="199"/>
        <v>1994.6</v>
      </c>
      <c r="L345" s="53">
        <f t="shared" si="199"/>
        <v>1994.6</v>
      </c>
      <c r="M345" s="53">
        <f t="shared" si="199"/>
        <v>0</v>
      </c>
      <c r="N345" s="53">
        <f t="shared" si="199"/>
        <v>0</v>
      </c>
      <c r="O345" s="53">
        <f t="shared" si="199"/>
        <v>0</v>
      </c>
    </row>
    <row r="346" spans="1:15" s="5" customFormat="1" ht="18.75" hidden="1">
      <c r="A346" s="37" t="s">
        <v>121</v>
      </c>
      <c r="B346" s="4" t="s">
        <v>12</v>
      </c>
      <c r="C346" s="9" t="s">
        <v>5</v>
      </c>
      <c r="D346" s="9" t="s">
        <v>270</v>
      </c>
      <c r="E346" s="9" t="s">
        <v>23</v>
      </c>
      <c r="F346" s="94">
        <f>SUM(G346:J346)-H346</f>
        <v>1994.6</v>
      </c>
      <c r="G346" s="93">
        <v>1994.6</v>
      </c>
      <c r="H346" s="93"/>
      <c r="I346" s="93"/>
      <c r="J346" s="93"/>
      <c r="K346" s="94">
        <f>SUM(L346:O346)-M346</f>
        <v>1994.6</v>
      </c>
      <c r="L346" s="93">
        <v>1994.6</v>
      </c>
      <c r="M346" s="93"/>
      <c r="N346" s="93"/>
      <c r="O346" s="93"/>
    </row>
    <row r="347" spans="1:15" s="40" customFormat="1" ht="37.5" hidden="1">
      <c r="A347" s="77" t="s">
        <v>346</v>
      </c>
      <c r="B347" s="38" t="s">
        <v>12</v>
      </c>
      <c r="C347" s="39" t="s">
        <v>5</v>
      </c>
      <c r="D347" s="81" t="s">
        <v>271</v>
      </c>
      <c r="E347" s="39"/>
      <c r="F347" s="53">
        <f aca="true" t="shared" si="200" ref="F347:O347">F348</f>
        <v>0</v>
      </c>
      <c r="G347" s="53">
        <f t="shared" si="200"/>
        <v>0</v>
      </c>
      <c r="H347" s="53">
        <f t="shared" si="200"/>
        <v>0</v>
      </c>
      <c r="I347" s="53">
        <f t="shared" si="200"/>
        <v>0</v>
      </c>
      <c r="J347" s="53">
        <f t="shared" si="200"/>
        <v>0</v>
      </c>
      <c r="K347" s="53">
        <f t="shared" si="200"/>
        <v>0</v>
      </c>
      <c r="L347" s="53">
        <f t="shared" si="200"/>
        <v>0</v>
      </c>
      <c r="M347" s="53">
        <f t="shared" si="200"/>
        <v>0</v>
      </c>
      <c r="N347" s="53">
        <f t="shared" si="200"/>
        <v>0</v>
      </c>
      <c r="O347" s="53">
        <f t="shared" si="200"/>
        <v>0</v>
      </c>
    </row>
    <row r="348" spans="1:15" s="40" customFormat="1" ht="18.75" hidden="1">
      <c r="A348" s="37" t="s">
        <v>121</v>
      </c>
      <c r="B348" s="42" t="s">
        <v>12</v>
      </c>
      <c r="C348" s="43" t="s">
        <v>5</v>
      </c>
      <c r="D348" s="43" t="s">
        <v>271</v>
      </c>
      <c r="E348" s="43" t="s">
        <v>23</v>
      </c>
      <c r="F348" s="94">
        <f>SUM(G348:J348)-H348</f>
        <v>0</v>
      </c>
      <c r="G348" s="58"/>
      <c r="H348" s="58"/>
      <c r="I348" s="58"/>
      <c r="J348" s="58"/>
      <c r="K348" s="94">
        <f>SUM(L348:O348)-M348</f>
        <v>0</v>
      </c>
      <c r="L348" s="58"/>
      <c r="M348" s="58"/>
      <c r="N348" s="58"/>
      <c r="O348" s="58"/>
    </row>
    <row r="349" spans="1:15" s="17" customFormat="1" ht="18.75">
      <c r="A349" s="28" t="s">
        <v>169</v>
      </c>
      <c r="B349" s="15" t="s">
        <v>12</v>
      </c>
      <c r="C349" s="16" t="s">
        <v>7</v>
      </c>
      <c r="D349" s="16"/>
      <c r="E349" s="16"/>
      <c r="F349" s="50">
        <f aca="true" t="shared" si="201" ref="F349:O349">SUM(F353,F350)</f>
        <v>46893.1</v>
      </c>
      <c r="G349" s="50">
        <f t="shared" si="201"/>
        <v>46893.1</v>
      </c>
      <c r="H349" s="50">
        <f t="shared" si="201"/>
        <v>4473.9</v>
      </c>
      <c r="I349" s="50">
        <f t="shared" si="201"/>
        <v>0</v>
      </c>
      <c r="J349" s="50">
        <f t="shared" si="201"/>
        <v>0</v>
      </c>
      <c r="K349" s="50">
        <f t="shared" si="201"/>
        <v>46747.899999999994</v>
      </c>
      <c r="L349" s="50">
        <f t="shared" si="201"/>
        <v>46747.899999999994</v>
      </c>
      <c r="M349" s="50">
        <f t="shared" si="201"/>
        <v>4328.7</v>
      </c>
      <c r="N349" s="50">
        <f t="shared" si="201"/>
        <v>0</v>
      </c>
      <c r="O349" s="50">
        <f t="shared" si="201"/>
        <v>0</v>
      </c>
    </row>
    <row r="350" spans="1:15" s="17" customFormat="1" ht="18.75" hidden="1">
      <c r="A350" s="28" t="s">
        <v>111</v>
      </c>
      <c r="B350" s="15" t="s">
        <v>12</v>
      </c>
      <c r="C350" s="16" t="s">
        <v>7</v>
      </c>
      <c r="D350" s="16" t="s">
        <v>269</v>
      </c>
      <c r="E350" s="16"/>
      <c r="F350" s="50">
        <f>F351</f>
        <v>42419.2</v>
      </c>
      <c r="G350" s="50">
        <f aca="true" t="shared" si="202" ref="G350:L351">G351</f>
        <v>42419.2</v>
      </c>
      <c r="H350" s="50">
        <f t="shared" si="202"/>
        <v>0</v>
      </c>
      <c r="I350" s="50">
        <f t="shared" si="202"/>
        <v>0</v>
      </c>
      <c r="J350" s="50">
        <f t="shared" si="202"/>
        <v>0</v>
      </c>
      <c r="K350" s="50">
        <f>K351</f>
        <v>42419.2</v>
      </c>
      <c r="L350" s="50">
        <f t="shared" si="202"/>
        <v>42419.2</v>
      </c>
      <c r="M350" s="50">
        <f aca="true" t="shared" si="203" ref="L350:O351">M351</f>
        <v>0</v>
      </c>
      <c r="N350" s="50">
        <f t="shared" si="203"/>
        <v>0</v>
      </c>
      <c r="O350" s="50">
        <f t="shared" si="203"/>
        <v>0</v>
      </c>
    </row>
    <row r="351" spans="1:15" s="17" customFormat="1" ht="18.75" hidden="1">
      <c r="A351" s="26" t="s">
        <v>80</v>
      </c>
      <c r="B351" s="4" t="s">
        <v>12</v>
      </c>
      <c r="C351" s="9" t="s">
        <v>7</v>
      </c>
      <c r="D351" s="9" t="s">
        <v>270</v>
      </c>
      <c r="E351" s="9"/>
      <c r="F351" s="51">
        <f>F352</f>
        <v>42419.2</v>
      </c>
      <c r="G351" s="51">
        <f t="shared" si="202"/>
        <v>42419.2</v>
      </c>
      <c r="H351" s="51">
        <f t="shared" si="202"/>
        <v>0</v>
      </c>
      <c r="I351" s="51">
        <f t="shared" si="202"/>
        <v>0</v>
      </c>
      <c r="J351" s="51">
        <f t="shared" si="202"/>
        <v>0</v>
      </c>
      <c r="K351" s="51">
        <f>K352</f>
        <v>42419.2</v>
      </c>
      <c r="L351" s="51">
        <f t="shared" si="203"/>
        <v>42419.2</v>
      </c>
      <c r="M351" s="51">
        <f t="shared" si="203"/>
        <v>0</v>
      </c>
      <c r="N351" s="51">
        <f t="shared" si="203"/>
        <v>0</v>
      </c>
      <c r="O351" s="51">
        <f t="shared" si="203"/>
        <v>0</v>
      </c>
    </row>
    <row r="352" spans="1:15" s="92" customFormat="1" ht="19.5" hidden="1">
      <c r="A352" s="37" t="s">
        <v>121</v>
      </c>
      <c r="B352" s="38" t="s">
        <v>12</v>
      </c>
      <c r="C352" s="39" t="s">
        <v>7</v>
      </c>
      <c r="D352" s="39" t="s">
        <v>270</v>
      </c>
      <c r="E352" s="39" t="s">
        <v>23</v>
      </c>
      <c r="F352" s="94">
        <f>SUM(G352:J352)-H352</f>
        <v>42419.2</v>
      </c>
      <c r="G352" s="55">
        <v>42419.2</v>
      </c>
      <c r="H352" s="55"/>
      <c r="I352" s="55"/>
      <c r="J352" s="55"/>
      <c r="K352" s="94">
        <f>SUM(L352:O352)-M352</f>
        <v>42419.2</v>
      </c>
      <c r="L352" s="55">
        <v>42419.2</v>
      </c>
      <c r="M352" s="55"/>
      <c r="N352" s="55"/>
      <c r="O352" s="55"/>
    </row>
    <row r="353" spans="1:15" s="17" customFormat="1" ht="21.75" customHeight="1" hidden="1">
      <c r="A353" s="28" t="s">
        <v>135</v>
      </c>
      <c r="B353" s="15" t="s">
        <v>12</v>
      </c>
      <c r="C353" s="16" t="s">
        <v>7</v>
      </c>
      <c r="D353" s="16" t="s">
        <v>241</v>
      </c>
      <c r="E353" s="16"/>
      <c r="F353" s="50">
        <f aca="true" t="shared" si="204" ref="F353:K355">F354</f>
        <v>4473.9</v>
      </c>
      <c r="G353" s="50">
        <f t="shared" si="204"/>
        <v>4473.9</v>
      </c>
      <c r="H353" s="50">
        <f t="shared" si="204"/>
        <v>4473.9</v>
      </c>
      <c r="I353" s="50">
        <f t="shared" si="204"/>
        <v>0</v>
      </c>
      <c r="J353" s="50">
        <f t="shared" si="204"/>
        <v>0</v>
      </c>
      <c r="K353" s="50">
        <f t="shared" si="204"/>
        <v>4328.7</v>
      </c>
      <c r="L353" s="50">
        <f aca="true" t="shared" si="205" ref="L353:O355">L354</f>
        <v>4328.7</v>
      </c>
      <c r="M353" s="50">
        <f t="shared" si="205"/>
        <v>4328.7</v>
      </c>
      <c r="N353" s="50">
        <f t="shared" si="205"/>
        <v>0</v>
      </c>
      <c r="O353" s="50">
        <f t="shared" si="205"/>
        <v>0</v>
      </c>
    </row>
    <row r="354" spans="1:15" s="5" customFormat="1" ht="56.25" hidden="1">
      <c r="A354" s="26" t="s">
        <v>136</v>
      </c>
      <c r="B354" s="4" t="s">
        <v>12</v>
      </c>
      <c r="C354" s="9" t="s">
        <v>7</v>
      </c>
      <c r="D354" s="9" t="s">
        <v>275</v>
      </c>
      <c r="E354" s="9"/>
      <c r="F354" s="53">
        <f t="shared" si="204"/>
        <v>4473.9</v>
      </c>
      <c r="G354" s="53">
        <f t="shared" si="204"/>
        <v>4473.9</v>
      </c>
      <c r="H354" s="53">
        <f t="shared" si="204"/>
        <v>4473.9</v>
      </c>
      <c r="I354" s="53">
        <f t="shared" si="204"/>
        <v>0</v>
      </c>
      <c r="J354" s="53">
        <f t="shared" si="204"/>
        <v>0</v>
      </c>
      <c r="K354" s="53">
        <f>K355</f>
        <v>4328.7</v>
      </c>
      <c r="L354" s="53">
        <f t="shared" si="205"/>
        <v>4328.7</v>
      </c>
      <c r="M354" s="53">
        <f t="shared" si="205"/>
        <v>4328.7</v>
      </c>
      <c r="N354" s="53">
        <f t="shared" si="205"/>
        <v>0</v>
      </c>
      <c r="O354" s="53">
        <f t="shared" si="205"/>
        <v>0</v>
      </c>
    </row>
    <row r="355" spans="1:15" s="5" customFormat="1" ht="56.25" hidden="1">
      <c r="A355" s="26" t="s">
        <v>136</v>
      </c>
      <c r="B355" s="4" t="s">
        <v>12</v>
      </c>
      <c r="C355" s="9" t="s">
        <v>7</v>
      </c>
      <c r="D355" s="85" t="s">
        <v>329</v>
      </c>
      <c r="E355" s="9"/>
      <c r="F355" s="53">
        <f t="shared" si="204"/>
        <v>4473.9</v>
      </c>
      <c r="G355" s="53">
        <f t="shared" si="204"/>
        <v>4473.9</v>
      </c>
      <c r="H355" s="53">
        <f t="shared" si="204"/>
        <v>4473.9</v>
      </c>
      <c r="I355" s="53">
        <f t="shared" si="204"/>
        <v>0</v>
      </c>
      <c r="J355" s="53">
        <f t="shared" si="204"/>
        <v>0</v>
      </c>
      <c r="K355" s="53">
        <f>K356</f>
        <v>4328.7</v>
      </c>
      <c r="L355" s="53">
        <f t="shared" si="205"/>
        <v>4328.7</v>
      </c>
      <c r="M355" s="53">
        <f t="shared" si="205"/>
        <v>4328.7</v>
      </c>
      <c r="N355" s="53">
        <f t="shared" si="205"/>
        <v>0</v>
      </c>
      <c r="O355" s="53">
        <f t="shared" si="205"/>
        <v>0</v>
      </c>
    </row>
    <row r="356" spans="1:15" s="40" customFormat="1" ht="18.75" hidden="1">
      <c r="A356" s="37" t="s">
        <v>121</v>
      </c>
      <c r="B356" s="38" t="s">
        <v>12</v>
      </c>
      <c r="C356" s="39" t="s">
        <v>7</v>
      </c>
      <c r="D356" s="70" t="s">
        <v>329</v>
      </c>
      <c r="E356" s="39" t="s">
        <v>23</v>
      </c>
      <c r="F356" s="94">
        <f>SUM(G356:J356)-H356</f>
        <v>4473.9</v>
      </c>
      <c r="G356" s="57">
        <v>4473.9</v>
      </c>
      <c r="H356" s="57">
        <v>4473.9</v>
      </c>
      <c r="I356" s="57"/>
      <c r="J356" s="57"/>
      <c r="K356" s="94">
        <f>SUM(L356:O356)-M356</f>
        <v>4328.7</v>
      </c>
      <c r="L356" s="57">
        <v>4328.7</v>
      </c>
      <c r="M356" s="57">
        <v>4328.7</v>
      </c>
      <c r="N356" s="57"/>
      <c r="O356" s="57"/>
    </row>
    <row r="357" spans="1:15" s="17" customFormat="1" ht="42" customHeight="1" hidden="1">
      <c r="A357" s="28" t="s">
        <v>170</v>
      </c>
      <c r="B357" s="15" t="s">
        <v>12</v>
      </c>
      <c r="C357" s="16" t="s">
        <v>9</v>
      </c>
      <c r="D357" s="16"/>
      <c r="E357" s="16"/>
      <c r="F357" s="50">
        <f aca="true" t="shared" si="206" ref="F357:O357">SUM(F358)</f>
        <v>0</v>
      </c>
      <c r="G357" s="50">
        <f t="shared" si="206"/>
        <v>0</v>
      </c>
      <c r="H357" s="50">
        <f t="shared" si="206"/>
        <v>0</v>
      </c>
      <c r="I357" s="50">
        <f t="shared" si="206"/>
        <v>0</v>
      </c>
      <c r="J357" s="50">
        <f t="shared" si="206"/>
        <v>0</v>
      </c>
      <c r="K357" s="50">
        <f t="shared" si="206"/>
        <v>0</v>
      </c>
      <c r="L357" s="50">
        <f t="shared" si="206"/>
        <v>0</v>
      </c>
      <c r="M357" s="50">
        <f t="shared" si="206"/>
        <v>0</v>
      </c>
      <c r="N357" s="50">
        <f t="shared" si="206"/>
        <v>0</v>
      </c>
      <c r="O357" s="50">
        <f t="shared" si="206"/>
        <v>0</v>
      </c>
    </row>
    <row r="358" spans="1:15" s="17" customFormat="1" ht="21.75" customHeight="1" hidden="1">
      <c r="A358" s="28" t="s">
        <v>171</v>
      </c>
      <c r="B358" s="15" t="s">
        <v>12</v>
      </c>
      <c r="C358" s="16" t="s">
        <v>9</v>
      </c>
      <c r="D358" s="16" t="s">
        <v>276</v>
      </c>
      <c r="E358" s="16"/>
      <c r="F358" s="50">
        <f aca="true" t="shared" si="207" ref="F358:K359">F359</f>
        <v>0</v>
      </c>
      <c r="G358" s="50">
        <f t="shared" si="207"/>
        <v>0</v>
      </c>
      <c r="H358" s="50">
        <f t="shared" si="207"/>
        <v>0</v>
      </c>
      <c r="I358" s="50">
        <f t="shared" si="207"/>
        <v>0</v>
      </c>
      <c r="J358" s="50">
        <f t="shared" si="207"/>
        <v>0</v>
      </c>
      <c r="K358" s="50">
        <f t="shared" si="207"/>
        <v>0</v>
      </c>
      <c r="L358" s="50">
        <f aca="true" t="shared" si="208" ref="L358:O359">L359</f>
        <v>0</v>
      </c>
      <c r="M358" s="50">
        <f t="shared" si="208"/>
        <v>0</v>
      </c>
      <c r="N358" s="50">
        <f t="shared" si="208"/>
        <v>0</v>
      </c>
      <c r="O358" s="50">
        <f t="shared" si="208"/>
        <v>0</v>
      </c>
    </row>
    <row r="359" spans="1:15" s="5" customFormat="1" ht="18.75" hidden="1">
      <c r="A359" s="26" t="s">
        <v>80</v>
      </c>
      <c r="B359" s="4" t="s">
        <v>12</v>
      </c>
      <c r="C359" s="9" t="s">
        <v>9</v>
      </c>
      <c r="D359" s="9" t="s">
        <v>277</v>
      </c>
      <c r="E359" s="9"/>
      <c r="F359" s="53">
        <f t="shared" si="207"/>
        <v>0</v>
      </c>
      <c r="G359" s="53">
        <f t="shared" si="207"/>
        <v>0</v>
      </c>
      <c r="H359" s="53">
        <f t="shared" si="207"/>
        <v>0</v>
      </c>
      <c r="I359" s="53">
        <f t="shared" si="207"/>
        <v>0</v>
      </c>
      <c r="J359" s="53">
        <f t="shared" si="207"/>
        <v>0</v>
      </c>
      <c r="K359" s="53">
        <f>K360</f>
        <v>0</v>
      </c>
      <c r="L359" s="53">
        <f t="shared" si="208"/>
        <v>0</v>
      </c>
      <c r="M359" s="53">
        <f t="shared" si="208"/>
        <v>0</v>
      </c>
      <c r="N359" s="53">
        <f t="shared" si="208"/>
        <v>0</v>
      </c>
      <c r="O359" s="53">
        <f t="shared" si="208"/>
        <v>0</v>
      </c>
    </row>
    <row r="360" spans="1:15" s="40" customFormat="1" ht="18.75" hidden="1">
      <c r="A360" s="37" t="s">
        <v>121</v>
      </c>
      <c r="B360" s="38" t="s">
        <v>12</v>
      </c>
      <c r="C360" s="39" t="s">
        <v>9</v>
      </c>
      <c r="D360" s="39" t="s">
        <v>277</v>
      </c>
      <c r="E360" s="39" t="s">
        <v>23</v>
      </c>
      <c r="F360" s="94">
        <f>SUM(G360:J360)-H360</f>
        <v>0</v>
      </c>
      <c r="G360" s="57"/>
      <c r="H360" s="57"/>
      <c r="I360" s="57"/>
      <c r="J360" s="57"/>
      <c r="K360" s="94">
        <f>SUM(L360:O360)-M360</f>
        <v>0</v>
      </c>
      <c r="L360" s="57"/>
      <c r="M360" s="57"/>
      <c r="N360" s="57"/>
      <c r="O360" s="57"/>
    </row>
    <row r="361" spans="1:15" s="17" customFormat="1" ht="18.75">
      <c r="A361" s="28" t="s">
        <v>54</v>
      </c>
      <c r="B361" s="15" t="s">
        <v>12</v>
      </c>
      <c r="C361" s="16" t="s">
        <v>13</v>
      </c>
      <c r="D361" s="16"/>
      <c r="E361" s="16"/>
      <c r="F361" s="50">
        <f aca="true" t="shared" si="209" ref="F361:O361">SUM(F362,F367)</f>
        <v>4959.6</v>
      </c>
      <c r="G361" s="50">
        <f t="shared" si="209"/>
        <v>4789.6</v>
      </c>
      <c r="H361" s="50">
        <f t="shared" si="209"/>
        <v>0</v>
      </c>
      <c r="I361" s="50">
        <f t="shared" si="209"/>
        <v>170</v>
      </c>
      <c r="J361" s="50">
        <f t="shared" si="209"/>
        <v>0</v>
      </c>
      <c r="K361" s="50">
        <f t="shared" si="209"/>
        <v>4864.799999999999</v>
      </c>
      <c r="L361" s="50">
        <f t="shared" si="209"/>
        <v>4789.1</v>
      </c>
      <c r="M361" s="50">
        <f t="shared" si="209"/>
        <v>0</v>
      </c>
      <c r="N361" s="50">
        <f t="shared" si="209"/>
        <v>75.7</v>
      </c>
      <c r="O361" s="50">
        <f t="shared" si="209"/>
        <v>0</v>
      </c>
    </row>
    <row r="362" spans="1:15" s="17" customFormat="1" ht="20.25" customHeight="1" hidden="1">
      <c r="A362" s="28" t="s">
        <v>113</v>
      </c>
      <c r="B362" s="15" t="s">
        <v>12</v>
      </c>
      <c r="C362" s="16" t="s">
        <v>13</v>
      </c>
      <c r="D362" s="16" t="s">
        <v>278</v>
      </c>
      <c r="E362" s="16"/>
      <c r="F362" s="50">
        <f aca="true" t="shared" si="210" ref="F362:O362">SUM(F363,F365)</f>
        <v>2438.6</v>
      </c>
      <c r="G362" s="50">
        <f t="shared" si="210"/>
        <v>2268.6</v>
      </c>
      <c r="H362" s="50">
        <f t="shared" si="210"/>
        <v>0</v>
      </c>
      <c r="I362" s="50">
        <f t="shared" si="210"/>
        <v>170</v>
      </c>
      <c r="J362" s="50">
        <f t="shared" si="210"/>
        <v>0</v>
      </c>
      <c r="K362" s="50">
        <f t="shared" si="210"/>
        <v>2344.2999999999997</v>
      </c>
      <c r="L362" s="50">
        <f t="shared" si="210"/>
        <v>2268.6</v>
      </c>
      <c r="M362" s="50">
        <f t="shared" si="210"/>
        <v>0</v>
      </c>
      <c r="N362" s="50">
        <f t="shared" si="210"/>
        <v>75.7</v>
      </c>
      <c r="O362" s="50">
        <f t="shared" si="210"/>
        <v>0</v>
      </c>
    </row>
    <row r="363" spans="1:15" s="5" customFormat="1" ht="18.75" hidden="1">
      <c r="A363" s="26" t="s">
        <v>80</v>
      </c>
      <c r="B363" s="4" t="s">
        <v>12</v>
      </c>
      <c r="C363" s="9" t="s">
        <v>13</v>
      </c>
      <c r="D363" s="9" t="s">
        <v>279</v>
      </c>
      <c r="E363" s="9"/>
      <c r="F363" s="51">
        <f aca="true" t="shared" si="211" ref="F363:O363">F364</f>
        <v>2268.6</v>
      </c>
      <c r="G363" s="51">
        <f t="shared" si="211"/>
        <v>2268.6</v>
      </c>
      <c r="H363" s="51">
        <f t="shared" si="211"/>
        <v>0</v>
      </c>
      <c r="I363" s="51">
        <f t="shared" si="211"/>
        <v>0</v>
      </c>
      <c r="J363" s="51">
        <f t="shared" si="211"/>
        <v>0</v>
      </c>
      <c r="K363" s="51">
        <f t="shared" si="211"/>
        <v>2268.6</v>
      </c>
      <c r="L363" s="51">
        <f t="shared" si="211"/>
        <v>2268.6</v>
      </c>
      <c r="M363" s="51">
        <f t="shared" si="211"/>
        <v>0</v>
      </c>
      <c r="N363" s="51">
        <f t="shared" si="211"/>
        <v>0</v>
      </c>
      <c r="O363" s="51">
        <f t="shared" si="211"/>
        <v>0</v>
      </c>
    </row>
    <row r="364" spans="1:15" s="40" customFormat="1" ht="18.75" hidden="1">
      <c r="A364" s="37" t="s">
        <v>121</v>
      </c>
      <c r="B364" s="38" t="s">
        <v>12</v>
      </c>
      <c r="C364" s="39" t="s">
        <v>13</v>
      </c>
      <c r="D364" s="39" t="s">
        <v>279</v>
      </c>
      <c r="E364" s="39" t="s">
        <v>23</v>
      </c>
      <c r="F364" s="94">
        <f>SUM(G364:J364)-H364</f>
        <v>2268.6</v>
      </c>
      <c r="G364" s="55">
        <v>2268.6</v>
      </c>
      <c r="H364" s="55"/>
      <c r="I364" s="56"/>
      <c r="J364" s="56"/>
      <c r="K364" s="94">
        <f>SUM(L364:O364)-M364</f>
        <v>2268.6</v>
      </c>
      <c r="L364" s="55">
        <v>2268.6</v>
      </c>
      <c r="M364" s="55"/>
      <c r="N364" s="56"/>
      <c r="O364" s="56"/>
    </row>
    <row r="365" spans="1:15" s="40" customFormat="1" ht="37.5" hidden="1">
      <c r="A365" s="77" t="s">
        <v>346</v>
      </c>
      <c r="B365" s="38" t="s">
        <v>12</v>
      </c>
      <c r="C365" s="39" t="s">
        <v>13</v>
      </c>
      <c r="D365" s="81" t="s">
        <v>280</v>
      </c>
      <c r="E365" s="39"/>
      <c r="F365" s="53">
        <f aca="true" t="shared" si="212" ref="F365:O365">F366</f>
        <v>170</v>
      </c>
      <c r="G365" s="53">
        <f t="shared" si="212"/>
        <v>0</v>
      </c>
      <c r="H365" s="53">
        <f t="shared" si="212"/>
        <v>0</v>
      </c>
      <c r="I365" s="53">
        <f t="shared" si="212"/>
        <v>170</v>
      </c>
      <c r="J365" s="53">
        <f t="shared" si="212"/>
        <v>0</v>
      </c>
      <c r="K365" s="53">
        <f t="shared" si="212"/>
        <v>75.7</v>
      </c>
      <c r="L365" s="53">
        <f t="shared" si="212"/>
        <v>0</v>
      </c>
      <c r="M365" s="53">
        <f t="shared" si="212"/>
        <v>0</v>
      </c>
      <c r="N365" s="53">
        <f t="shared" si="212"/>
        <v>75.7</v>
      </c>
      <c r="O365" s="53">
        <f t="shared" si="212"/>
        <v>0</v>
      </c>
    </row>
    <row r="366" spans="1:15" s="40" customFormat="1" ht="18.75" hidden="1">
      <c r="A366" s="37" t="s">
        <v>121</v>
      </c>
      <c r="B366" s="42" t="s">
        <v>12</v>
      </c>
      <c r="C366" s="43" t="s">
        <v>13</v>
      </c>
      <c r="D366" s="43" t="s">
        <v>280</v>
      </c>
      <c r="E366" s="43" t="s">
        <v>23</v>
      </c>
      <c r="F366" s="94">
        <f>SUM(G366:J366)-H366</f>
        <v>170</v>
      </c>
      <c r="G366" s="58"/>
      <c r="H366" s="58"/>
      <c r="I366" s="58">
        <v>170</v>
      </c>
      <c r="J366" s="58"/>
      <c r="K366" s="94">
        <f>SUM(L366:O366)-M366</f>
        <v>75.7</v>
      </c>
      <c r="L366" s="58"/>
      <c r="M366" s="58"/>
      <c r="N366" s="58">
        <v>75.7</v>
      </c>
      <c r="O366" s="58"/>
    </row>
    <row r="367" spans="1:15" s="17" customFormat="1" ht="37.5" hidden="1">
      <c r="A367" s="28" t="s">
        <v>114</v>
      </c>
      <c r="B367" s="15" t="s">
        <v>12</v>
      </c>
      <c r="C367" s="16" t="s">
        <v>13</v>
      </c>
      <c r="D367" s="16" t="s">
        <v>281</v>
      </c>
      <c r="E367" s="16"/>
      <c r="F367" s="50">
        <f aca="true" t="shared" si="213" ref="F367:K368">F368</f>
        <v>2521</v>
      </c>
      <c r="G367" s="50">
        <f t="shared" si="213"/>
        <v>2521</v>
      </c>
      <c r="H367" s="50">
        <f t="shared" si="213"/>
        <v>0</v>
      </c>
      <c r="I367" s="50">
        <f t="shared" si="213"/>
        <v>0</v>
      </c>
      <c r="J367" s="50">
        <f t="shared" si="213"/>
        <v>0</v>
      </c>
      <c r="K367" s="50">
        <f t="shared" si="213"/>
        <v>2520.5</v>
      </c>
      <c r="L367" s="50">
        <f aca="true" t="shared" si="214" ref="L367:O368">L368</f>
        <v>2520.5</v>
      </c>
      <c r="M367" s="50">
        <f t="shared" si="214"/>
        <v>0</v>
      </c>
      <c r="N367" s="50">
        <f t="shared" si="214"/>
        <v>0</v>
      </c>
      <c r="O367" s="50">
        <f t="shared" si="214"/>
        <v>0</v>
      </c>
    </row>
    <row r="368" spans="1:15" s="5" customFormat="1" ht="37.5" hidden="1">
      <c r="A368" s="26" t="s">
        <v>115</v>
      </c>
      <c r="B368" s="4" t="s">
        <v>12</v>
      </c>
      <c r="C368" s="9" t="s">
        <v>13</v>
      </c>
      <c r="D368" s="9" t="s">
        <v>282</v>
      </c>
      <c r="E368" s="9"/>
      <c r="F368" s="51">
        <f t="shared" si="213"/>
        <v>2521</v>
      </c>
      <c r="G368" s="51">
        <f t="shared" si="213"/>
        <v>2521</v>
      </c>
      <c r="H368" s="51">
        <f t="shared" si="213"/>
        <v>0</v>
      </c>
      <c r="I368" s="51">
        <f t="shared" si="213"/>
        <v>0</v>
      </c>
      <c r="J368" s="51">
        <f t="shared" si="213"/>
        <v>0</v>
      </c>
      <c r="K368" s="51">
        <f>K369</f>
        <v>2520.5</v>
      </c>
      <c r="L368" s="51">
        <f t="shared" si="214"/>
        <v>2520.5</v>
      </c>
      <c r="M368" s="51">
        <f t="shared" si="214"/>
        <v>0</v>
      </c>
      <c r="N368" s="51">
        <f t="shared" si="214"/>
        <v>0</v>
      </c>
      <c r="O368" s="51">
        <f t="shared" si="214"/>
        <v>0</v>
      </c>
    </row>
    <row r="369" spans="1:15" s="40" customFormat="1" ht="18.75" hidden="1">
      <c r="A369" s="37" t="s">
        <v>127</v>
      </c>
      <c r="B369" s="38" t="s">
        <v>12</v>
      </c>
      <c r="C369" s="39" t="s">
        <v>13</v>
      </c>
      <c r="D369" s="39" t="s">
        <v>282</v>
      </c>
      <c r="E369" s="39" t="s">
        <v>20</v>
      </c>
      <c r="F369" s="94">
        <f>SUM(G369:J369)-H369</f>
        <v>2521</v>
      </c>
      <c r="G369" s="55">
        <v>2521</v>
      </c>
      <c r="H369" s="55"/>
      <c r="I369" s="55"/>
      <c r="J369" s="55"/>
      <c r="K369" s="94">
        <f>SUM(L369:O369)-M369</f>
        <v>2520.5</v>
      </c>
      <c r="L369" s="55">
        <v>2520.5</v>
      </c>
      <c r="M369" s="55"/>
      <c r="N369" s="55"/>
      <c r="O369" s="55"/>
    </row>
    <row r="370" spans="1:15" s="17" customFormat="1" ht="37.5">
      <c r="A370" s="28" t="s">
        <v>155</v>
      </c>
      <c r="B370" s="15" t="s">
        <v>12</v>
      </c>
      <c r="C370" s="16" t="s">
        <v>15</v>
      </c>
      <c r="D370" s="16"/>
      <c r="E370" s="16"/>
      <c r="F370" s="50">
        <f aca="true" t="shared" si="215" ref="F370:O370">SUM(F371,F374,F377,F382,F388,F391,F394)</f>
        <v>42932.2</v>
      </c>
      <c r="G370" s="50">
        <f t="shared" si="215"/>
        <v>42620.9</v>
      </c>
      <c r="H370" s="50">
        <f t="shared" si="215"/>
        <v>27952</v>
      </c>
      <c r="I370" s="50">
        <f t="shared" si="215"/>
        <v>311.3</v>
      </c>
      <c r="J370" s="50">
        <f t="shared" si="215"/>
        <v>0</v>
      </c>
      <c r="K370" s="50">
        <f t="shared" si="215"/>
        <v>38131.3</v>
      </c>
      <c r="L370" s="50">
        <f t="shared" si="215"/>
        <v>37820</v>
      </c>
      <c r="M370" s="50">
        <f t="shared" si="215"/>
        <v>23186.4</v>
      </c>
      <c r="N370" s="50">
        <f t="shared" si="215"/>
        <v>311.3</v>
      </c>
      <c r="O370" s="50">
        <f t="shared" si="215"/>
        <v>0</v>
      </c>
    </row>
    <row r="371" spans="1:15" s="17" customFormat="1" ht="56.25" hidden="1">
      <c r="A371" s="28" t="s">
        <v>58</v>
      </c>
      <c r="B371" s="15" t="s">
        <v>12</v>
      </c>
      <c r="C371" s="16" t="s">
        <v>15</v>
      </c>
      <c r="D371" s="16" t="s">
        <v>176</v>
      </c>
      <c r="E371" s="16"/>
      <c r="F371" s="50">
        <f aca="true" t="shared" si="216" ref="F371:K372">F372</f>
        <v>1218.5</v>
      </c>
      <c r="G371" s="50">
        <f t="shared" si="216"/>
        <v>1218.5</v>
      </c>
      <c r="H371" s="50">
        <f t="shared" si="216"/>
        <v>0</v>
      </c>
      <c r="I371" s="50">
        <f t="shared" si="216"/>
        <v>0</v>
      </c>
      <c r="J371" s="50">
        <f t="shared" si="216"/>
        <v>0</v>
      </c>
      <c r="K371" s="50">
        <f t="shared" si="216"/>
        <v>1183.2</v>
      </c>
      <c r="L371" s="50">
        <f aca="true" t="shared" si="217" ref="L371:O372">L372</f>
        <v>1183.2</v>
      </c>
      <c r="M371" s="50">
        <f t="shared" si="217"/>
        <v>0</v>
      </c>
      <c r="N371" s="50">
        <f t="shared" si="217"/>
        <v>0</v>
      </c>
      <c r="O371" s="50">
        <f t="shared" si="217"/>
        <v>0</v>
      </c>
    </row>
    <row r="372" spans="1:15" s="5" customFormat="1" ht="18.75" hidden="1">
      <c r="A372" s="26" t="s">
        <v>60</v>
      </c>
      <c r="B372" s="4" t="s">
        <v>12</v>
      </c>
      <c r="C372" s="9" t="s">
        <v>15</v>
      </c>
      <c r="D372" s="9" t="s">
        <v>178</v>
      </c>
      <c r="E372" s="9"/>
      <c r="F372" s="51">
        <f t="shared" si="216"/>
        <v>1218.5</v>
      </c>
      <c r="G372" s="51">
        <f t="shared" si="216"/>
        <v>1218.5</v>
      </c>
      <c r="H372" s="51">
        <f t="shared" si="216"/>
        <v>0</v>
      </c>
      <c r="I372" s="51">
        <f t="shared" si="216"/>
        <v>0</v>
      </c>
      <c r="J372" s="51">
        <f t="shared" si="216"/>
        <v>0</v>
      </c>
      <c r="K372" s="51">
        <f>K373</f>
        <v>1183.2</v>
      </c>
      <c r="L372" s="51">
        <f t="shared" si="217"/>
        <v>1183.2</v>
      </c>
      <c r="M372" s="51">
        <f t="shared" si="217"/>
        <v>0</v>
      </c>
      <c r="N372" s="51">
        <f t="shared" si="217"/>
        <v>0</v>
      </c>
      <c r="O372" s="51">
        <f t="shared" si="217"/>
        <v>0</v>
      </c>
    </row>
    <row r="373" spans="1:15" s="40" customFormat="1" ht="18.75" hidden="1">
      <c r="A373" s="37" t="s">
        <v>127</v>
      </c>
      <c r="B373" s="38" t="s">
        <v>12</v>
      </c>
      <c r="C373" s="39" t="s">
        <v>15</v>
      </c>
      <c r="D373" s="39" t="s">
        <v>178</v>
      </c>
      <c r="E373" s="39" t="s">
        <v>20</v>
      </c>
      <c r="F373" s="94">
        <f>SUM(G373:J373)-H373</f>
        <v>1218.5</v>
      </c>
      <c r="G373" s="57">
        <v>1218.5</v>
      </c>
      <c r="H373" s="57"/>
      <c r="I373" s="57"/>
      <c r="J373" s="57"/>
      <c r="K373" s="94">
        <f>SUM(L373:O373)-M373</f>
        <v>1183.2</v>
      </c>
      <c r="L373" s="57">
        <v>1183.2</v>
      </c>
      <c r="M373" s="57"/>
      <c r="N373" s="57"/>
      <c r="O373" s="57"/>
    </row>
    <row r="374" spans="1:15" s="17" customFormat="1" ht="75" hidden="1">
      <c r="A374" s="28" t="s">
        <v>104</v>
      </c>
      <c r="B374" s="15" t="s">
        <v>12</v>
      </c>
      <c r="C374" s="16" t="s">
        <v>15</v>
      </c>
      <c r="D374" s="16" t="s">
        <v>247</v>
      </c>
      <c r="E374" s="16"/>
      <c r="F374" s="50">
        <f aca="true" t="shared" si="218" ref="F374:K378">F375</f>
        <v>7657</v>
      </c>
      <c r="G374" s="50">
        <f t="shared" si="218"/>
        <v>7657</v>
      </c>
      <c r="H374" s="50">
        <f t="shared" si="218"/>
        <v>0</v>
      </c>
      <c r="I374" s="50">
        <f t="shared" si="218"/>
        <v>0</v>
      </c>
      <c r="J374" s="50">
        <f t="shared" si="218"/>
        <v>0</v>
      </c>
      <c r="K374" s="50">
        <f t="shared" si="218"/>
        <v>7657</v>
      </c>
      <c r="L374" s="50">
        <f aca="true" t="shared" si="219" ref="L374:O375">L375</f>
        <v>7657</v>
      </c>
      <c r="M374" s="50">
        <f t="shared" si="219"/>
        <v>0</v>
      </c>
      <c r="N374" s="50">
        <f t="shared" si="219"/>
        <v>0</v>
      </c>
      <c r="O374" s="50">
        <f t="shared" si="219"/>
        <v>0</v>
      </c>
    </row>
    <row r="375" spans="1:15" s="5" customFormat="1" ht="18.75" hidden="1">
      <c r="A375" s="26" t="s">
        <v>80</v>
      </c>
      <c r="B375" s="4" t="s">
        <v>12</v>
      </c>
      <c r="C375" s="9" t="s">
        <v>15</v>
      </c>
      <c r="D375" s="9" t="s">
        <v>248</v>
      </c>
      <c r="E375" s="9"/>
      <c r="F375" s="51">
        <f t="shared" si="218"/>
        <v>7657</v>
      </c>
      <c r="G375" s="51">
        <f t="shared" si="218"/>
        <v>7657</v>
      </c>
      <c r="H375" s="51">
        <f t="shared" si="218"/>
        <v>0</v>
      </c>
      <c r="I375" s="51">
        <f t="shared" si="218"/>
        <v>0</v>
      </c>
      <c r="J375" s="51">
        <f t="shared" si="218"/>
        <v>0</v>
      </c>
      <c r="K375" s="51">
        <f>K376</f>
        <v>7657</v>
      </c>
      <c r="L375" s="51">
        <f t="shared" si="219"/>
        <v>7657</v>
      </c>
      <c r="M375" s="51">
        <f t="shared" si="219"/>
        <v>0</v>
      </c>
      <c r="N375" s="51">
        <f t="shared" si="219"/>
        <v>0</v>
      </c>
      <c r="O375" s="51">
        <f t="shared" si="219"/>
        <v>0</v>
      </c>
    </row>
    <row r="376" spans="1:15" s="40" customFormat="1" ht="18.75" hidden="1">
      <c r="A376" s="37" t="s">
        <v>121</v>
      </c>
      <c r="B376" s="38" t="s">
        <v>12</v>
      </c>
      <c r="C376" s="39" t="s">
        <v>15</v>
      </c>
      <c r="D376" s="39" t="s">
        <v>248</v>
      </c>
      <c r="E376" s="39" t="s">
        <v>23</v>
      </c>
      <c r="F376" s="94">
        <f>SUM(G376:J376)-H376</f>
        <v>7657</v>
      </c>
      <c r="G376" s="57">
        <v>7657</v>
      </c>
      <c r="H376" s="57"/>
      <c r="I376" s="57"/>
      <c r="J376" s="57"/>
      <c r="K376" s="94">
        <f>SUM(L376:O376)-M376</f>
        <v>7657</v>
      </c>
      <c r="L376" s="57">
        <v>7657</v>
      </c>
      <c r="M376" s="57"/>
      <c r="N376" s="57"/>
      <c r="O376" s="57"/>
    </row>
    <row r="377" spans="1:15" s="17" customFormat="1" ht="37.5" hidden="1">
      <c r="A377" s="28" t="s">
        <v>116</v>
      </c>
      <c r="B377" s="15" t="s">
        <v>12</v>
      </c>
      <c r="C377" s="16" t="s">
        <v>15</v>
      </c>
      <c r="D377" s="16" t="s">
        <v>283</v>
      </c>
      <c r="E377" s="16"/>
      <c r="F377" s="50">
        <f aca="true" t="shared" si="220" ref="F377:O377">SUM(F378,F380)</f>
        <v>1477.3</v>
      </c>
      <c r="G377" s="50">
        <f t="shared" si="220"/>
        <v>1166</v>
      </c>
      <c r="H377" s="50">
        <f t="shared" si="220"/>
        <v>0</v>
      </c>
      <c r="I377" s="50">
        <f t="shared" si="220"/>
        <v>311.3</v>
      </c>
      <c r="J377" s="50">
        <f t="shared" si="220"/>
        <v>0</v>
      </c>
      <c r="K377" s="50">
        <f t="shared" si="220"/>
        <v>1477.3</v>
      </c>
      <c r="L377" s="50">
        <f t="shared" si="220"/>
        <v>1166</v>
      </c>
      <c r="M377" s="50">
        <f t="shared" si="220"/>
        <v>0</v>
      </c>
      <c r="N377" s="50">
        <f t="shared" si="220"/>
        <v>311.3</v>
      </c>
      <c r="O377" s="50">
        <f t="shared" si="220"/>
        <v>0</v>
      </c>
    </row>
    <row r="378" spans="1:15" s="5" customFormat="1" ht="18.75" hidden="1">
      <c r="A378" s="26" t="s">
        <v>80</v>
      </c>
      <c r="B378" s="4" t="s">
        <v>12</v>
      </c>
      <c r="C378" s="9" t="s">
        <v>15</v>
      </c>
      <c r="D378" s="9" t="s">
        <v>284</v>
      </c>
      <c r="E378" s="9"/>
      <c r="F378" s="51">
        <f>F379</f>
        <v>1166</v>
      </c>
      <c r="G378" s="51">
        <f t="shared" si="218"/>
        <v>1166</v>
      </c>
      <c r="H378" s="51">
        <f t="shared" si="218"/>
        <v>0</v>
      </c>
      <c r="I378" s="51">
        <f t="shared" si="218"/>
        <v>0</v>
      </c>
      <c r="J378" s="51">
        <f t="shared" si="218"/>
        <v>0</v>
      </c>
      <c r="K378" s="51">
        <f>K379</f>
        <v>1166</v>
      </c>
      <c r="L378" s="51">
        <f>L379</f>
        <v>1166</v>
      </c>
      <c r="M378" s="51">
        <f>M379</f>
        <v>0</v>
      </c>
      <c r="N378" s="51">
        <f>N379</f>
        <v>0</v>
      </c>
      <c r="O378" s="51">
        <f>O379</f>
        <v>0</v>
      </c>
    </row>
    <row r="379" spans="1:15" s="40" customFormat="1" ht="18.75" hidden="1">
      <c r="A379" s="37" t="s">
        <v>121</v>
      </c>
      <c r="B379" s="38" t="s">
        <v>12</v>
      </c>
      <c r="C379" s="39" t="s">
        <v>15</v>
      </c>
      <c r="D379" s="39" t="s">
        <v>284</v>
      </c>
      <c r="E379" s="39" t="s">
        <v>23</v>
      </c>
      <c r="F379" s="94">
        <f>SUM(G379:J379)-H379</f>
        <v>1166</v>
      </c>
      <c r="G379" s="57">
        <v>1166</v>
      </c>
      <c r="H379" s="57"/>
      <c r="I379" s="57"/>
      <c r="J379" s="57"/>
      <c r="K379" s="94">
        <f>SUM(L379:O379)-M379</f>
        <v>1166</v>
      </c>
      <c r="L379" s="57">
        <v>1166</v>
      </c>
      <c r="M379" s="57"/>
      <c r="N379" s="57"/>
      <c r="O379" s="57"/>
    </row>
    <row r="380" spans="1:15" s="40" customFormat="1" ht="37.5" hidden="1">
      <c r="A380" s="77" t="s">
        <v>346</v>
      </c>
      <c r="B380" s="38" t="s">
        <v>12</v>
      </c>
      <c r="C380" s="39" t="s">
        <v>15</v>
      </c>
      <c r="D380" s="81" t="s">
        <v>285</v>
      </c>
      <c r="E380" s="39"/>
      <c r="F380" s="53">
        <f aca="true" t="shared" si="221" ref="F380:O380">F381</f>
        <v>311.3</v>
      </c>
      <c r="G380" s="53">
        <f t="shared" si="221"/>
        <v>0</v>
      </c>
      <c r="H380" s="53">
        <f t="shared" si="221"/>
        <v>0</v>
      </c>
      <c r="I380" s="53">
        <f t="shared" si="221"/>
        <v>311.3</v>
      </c>
      <c r="J380" s="53">
        <f t="shared" si="221"/>
        <v>0</v>
      </c>
      <c r="K380" s="53">
        <f t="shared" si="221"/>
        <v>311.3</v>
      </c>
      <c r="L380" s="53">
        <f t="shared" si="221"/>
        <v>0</v>
      </c>
      <c r="M380" s="53">
        <f t="shared" si="221"/>
        <v>0</v>
      </c>
      <c r="N380" s="53">
        <f t="shared" si="221"/>
        <v>311.3</v>
      </c>
      <c r="O380" s="53">
        <f t="shared" si="221"/>
        <v>0</v>
      </c>
    </row>
    <row r="381" spans="1:15" s="40" customFormat="1" ht="18.75" hidden="1">
      <c r="A381" s="37" t="s">
        <v>121</v>
      </c>
      <c r="B381" s="42" t="s">
        <v>12</v>
      </c>
      <c r="C381" s="43" t="s">
        <v>15</v>
      </c>
      <c r="D381" s="43" t="s">
        <v>285</v>
      </c>
      <c r="E381" s="43" t="s">
        <v>23</v>
      </c>
      <c r="F381" s="94">
        <f>SUM(G381:J381)-H381</f>
        <v>311.3</v>
      </c>
      <c r="G381" s="58"/>
      <c r="H381" s="58"/>
      <c r="I381" s="58">
        <v>311.3</v>
      </c>
      <c r="J381" s="58"/>
      <c r="K381" s="94">
        <f>SUM(L381:O381)-M381</f>
        <v>311.3</v>
      </c>
      <c r="L381" s="58"/>
      <c r="M381" s="58"/>
      <c r="N381" s="58">
        <v>311.3</v>
      </c>
      <c r="O381" s="58"/>
    </row>
    <row r="382" spans="1:15" s="17" customFormat="1" ht="37.5" hidden="1">
      <c r="A382" s="28" t="s">
        <v>156</v>
      </c>
      <c r="B382" s="15" t="s">
        <v>12</v>
      </c>
      <c r="C382" s="16" t="s">
        <v>15</v>
      </c>
      <c r="D382" s="16" t="s">
        <v>286</v>
      </c>
      <c r="E382" s="16"/>
      <c r="F382" s="50">
        <f aca="true" t="shared" si="222" ref="F382:O382">F383</f>
        <v>2383.4</v>
      </c>
      <c r="G382" s="50">
        <f t="shared" si="222"/>
        <v>2383.4</v>
      </c>
      <c r="H382" s="50">
        <f t="shared" si="222"/>
        <v>0</v>
      </c>
      <c r="I382" s="50">
        <f t="shared" si="222"/>
        <v>0</v>
      </c>
      <c r="J382" s="50">
        <f t="shared" si="222"/>
        <v>0</v>
      </c>
      <c r="K382" s="50">
        <f t="shared" si="222"/>
        <v>2383.4</v>
      </c>
      <c r="L382" s="50">
        <f t="shared" si="222"/>
        <v>2383.4</v>
      </c>
      <c r="M382" s="50">
        <f t="shared" si="222"/>
        <v>0</v>
      </c>
      <c r="N382" s="50">
        <f t="shared" si="222"/>
        <v>0</v>
      </c>
      <c r="O382" s="50">
        <f t="shared" si="222"/>
        <v>0</v>
      </c>
    </row>
    <row r="383" spans="1:15" s="5" customFormat="1" ht="18.75" hidden="1">
      <c r="A383" s="26" t="s">
        <v>157</v>
      </c>
      <c r="B383" s="4" t="s">
        <v>12</v>
      </c>
      <c r="C383" s="9" t="s">
        <v>15</v>
      </c>
      <c r="D383" s="9" t="s">
        <v>287</v>
      </c>
      <c r="E383" s="9"/>
      <c r="F383" s="53">
        <f aca="true" t="shared" si="223" ref="F383:O383">SUM(F384,F386)</f>
        <v>2383.4</v>
      </c>
      <c r="G383" s="53">
        <f t="shared" si="223"/>
        <v>2383.4</v>
      </c>
      <c r="H383" s="53">
        <f t="shared" si="223"/>
        <v>0</v>
      </c>
      <c r="I383" s="53">
        <f t="shared" si="223"/>
        <v>0</v>
      </c>
      <c r="J383" s="53">
        <f t="shared" si="223"/>
        <v>0</v>
      </c>
      <c r="K383" s="53">
        <f t="shared" si="223"/>
        <v>2383.4</v>
      </c>
      <c r="L383" s="53">
        <f t="shared" si="223"/>
        <v>2383.4</v>
      </c>
      <c r="M383" s="53">
        <f t="shared" si="223"/>
        <v>0</v>
      </c>
      <c r="N383" s="53">
        <f t="shared" si="223"/>
        <v>0</v>
      </c>
      <c r="O383" s="53">
        <f t="shared" si="223"/>
        <v>0</v>
      </c>
    </row>
    <row r="384" spans="1:15" s="5" customFormat="1" ht="48" customHeight="1" hidden="1">
      <c r="A384" s="87" t="s">
        <v>356</v>
      </c>
      <c r="B384" s="4" t="s">
        <v>12</v>
      </c>
      <c r="C384" s="9" t="s">
        <v>15</v>
      </c>
      <c r="D384" s="9" t="s">
        <v>305</v>
      </c>
      <c r="E384" s="9"/>
      <c r="F384" s="53">
        <f aca="true" t="shared" si="224" ref="F384:O384">F385</f>
        <v>820</v>
      </c>
      <c r="G384" s="53">
        <f t="shared" si="224"/>
        <v>820</v>
      </c>
      <c r="H384" s="53">
        <f t="shared" si="224"/>
        <v>0</v>
      </c>
      <c r="I384" s="53">
        <f t="shared" si="224"/>
        <v>0</v>
      </c>
      <c r="J384" s="53">
        <f t="shared" si="224"/>
        <v>0</v>
      </c>
      <c r="K384" s="53">
        <f t="shared" si="224"/>
        <v>820</v>
      </c>
      <c r="L384" s="53">
        <f t="shared" si="224"/>
        <v>820</v>
      </c>
      <c r="M384" s="53">
        <f t="shared" si="224"/>
        <v>0</v>
      </c>
      <c r="N384" s="53">
        <f t="shared" si="224"/>
        <v>0</v>
      </c>
      <c r="O384" s="53">
        <f t="shared" si="224"/>
        <v>0</v>
      </c>
    </row>
    <row r="385" spans="1:15" s="40" customFormat="1" ht="18.75" hidden="1">
      <c r="A385" s="37" t="s">
        <v>309</v>
      </c>
      <c r="B385" s="38" t="s">
        <v>12</v>
      </c>
      <c r="C385" s="39" t="s">
        <v>15</v>
      </c>
      <c r="D385" s="39" t="s">
        <v>305</v>
      </c>
      <c r="E385" s="39" t="s">
        <v>26</v>
      </c>
      <c r="F385" s="94">
        <f>SUM(G385:J385)-H385</f>
        <v>820</v>
      </c>
      <c r="G385" s="57">
        <f>300+520</f>
        <v>820</v>
      </c>
      <c r="H385" s="57"/>
      <c r="I385" s="57"/>
      <c r="J385" s="57"/>
      <c r="K385" s="94">
        <f>SUM(L385:O385)-M385</f>
        <v>820</v>
      </c>
      <c r="L385" s="57">
        <v>820</v>
      </c>
      <c r="M385" s="57"/>
      <c r="N385" s="57"/>
      <c r="O385" s="57"/>
    </row>
    <row r="386" spans="1:15" s="40" customFormat="1" ht="56.25" hidden="1">
      <c r="A386" s="87" t="s">
        <v>357</v>
      </c>
      <c r="B386" s="11" t="s">
        <v>12</v>
      </c>
      <c r="C386" s="12" t="s">
        <v>15</v>
      </c>
      <c r="D386" s="12" t="s">
        <v>306</v>
      </c>
      <c r="E386" s="39"/>
      <c r="F386" s="53">
        <f aca="true" t="shared" si="225" ref="F386:O386">F387</f>
        <v>1563.4</v>
      </c>
      <c r="G386" s="53">
        <f t="shared" si="225"/>
        <v>1563.4</v>
      </c>
      <c r="H386" s="53">
        <f t="shared" si="225"/>
        <v>0</v>
      </c>
      <c r="I386" s="53">
        <f t="shared" si="225"/>
        <v>0</v>
      </c>
      <c r="J386" s="53">
        <f t="shared" si="225"/>
        <v>0</v>
      </c>
      <c r="K386" s="53">
        <f t="shared" si="225"/>
        <v>1563.4</v>
      </c>
      <c r="L386" s="53">
        <f t="shared" si="225"/>
        <v>1563.4</v>
      </c>
      <c r="M386" s="53">
        <f t="shared" si="225"/>
        <v>0</v>
      </c>
      <c r="N386" s="53">
        <f t="shared" si="225"/>
        <v>0</v>
      </c>
      <c r="O386" s="53">
        <f t="shared" si="225"/>
        <v>0</v>
      </c>
    </row>
    <row r="387" spans="1:15" s="40" customFormat="1" ht="18.75" hidden="1">
      <c r="A387" s="37" t="s">
        <v>309</v>
      </c>
      <c r="B387" s="38" t="s">
        <v>12</v>
      </c>
      <c r="C387" s="39" t="s">
        <v>15</v>
      </c>
      <c r="D387" s="39" t="s">
        <v>306</v>
      </c>
      <c r="E387" s="39" t="s">
        <v>26</v>
      </c>
      <c r="F387" s="94">
        <f>SUM(G387:J387)-H387</f>
        <v>1563.4</v>
      </c>
      <c r="G387" s="57">
        <v>1563.4</v>
      </c>
      <c r="H387" s="57"/>
      <c r="I387" s="57"/>
      <c r="J387" s="57"/>
      <c r="K387" s="94">
        <f>SUM(L387:O387)-M387</f>
        <v>1563.4</v>
      </c>
      <c r="L387" s="57">
        <v>1563.4</v>
      </c>
      <c r="M387" s="57"/>
      <c r="N387" s="57"/>
      <c r="O387" s="57"/>
    </row>
    <row r="388" spans="1:15" s="17" customFormat="1" ht="18.75" hidden="1">
      <c r="A388" s="28" t="s">
        <v>133</v>
      </c>
      <c r="B388" s="15" t="s">
        <v>12</v>
      </c>
      <c r="C388" s="16" t="s">
        <v>15</v>
      </c>
      <c r="D388" s="16" t="s">
        <v>218</v>
      </c>
      <c r="E388" s="16"/>
      <c r="F388" s="50">
        <f aca="true" t="shared" si="226" ref="F388:J389">SUM(F389)</f>
        <v>3098</v>
      </c>
      <c r="G388" s="50">
        <f t="shared" si="226"/>
        <v>3098</v>
      </c>
      <c r="H388" s="50">
        <f t="shared" si="226"/>
        <v>3098</v>
      </c>
      <c r="I388" s="50">
        <f t="shared" si="226"/>
        <v>0</v>
      </c>
      <c r="J388" s="50">
        <f t="shared" si="226"/>
        <v>0</v>
      </c>
      <c r="K388" s="50">
        <f aca="true" t="shared" si="227" ref="K388:O389">SUM(K389)</f>
        <v>2000</v>
      </c>
      <c r="L388" s="50">
        <f t="shared" si="227"/>
        <v>2000</v>
      </c>
      <c r="M388" s="50">
        <f t="shared" si="227"/>
        <v>2000</v>
      </c>
      <c r="N388" s="50">
        <f t="shared" si="227"/>
        <v>0</v>
      </c>
      <c r="O388" s="50">
        <f t="shared" si="227"/>
        <v>0</v>
      </c>
    </row>
    <row r="389" spans="1:15" s="5" customFormat="1" ht="37.5" hidden="1">
      <c r="A389" s="26" t="s">
        <v>392</v>
      </c>
      <c r="B389" s="4" t="s">
        <v>12</v>
      </c>
      <c r="C389" s="9" t="s">
        <v>15</v>
      </c>
      <c r="D389" s="85" t="s">
        <v>396</v>
      </c>
      <c r="E389" s="9"/>
      <c r="F389" s="51">
        <f t="shared" si="226"/>
        <v>3098</v>
      </c>
      <c r="G389" s="51">
        <f t="shared" si="226"/>
        <v>3098</v>
      </c>
      <c r="H389" s="51">
        <f t="shared" si="226"/>
        <v>3098</v>
      </c>
      <c r="I389" s="51">
        <f t="shared" si="226"/>
        <v>0</v>
      </c>
      <c r="J389" s="51">
        <f t="shared" si="226"/>
        <v>0</v>
      </c>
      <c r="K389" s="51">
        <f t="shared" si="227"/>
        <v>2000</v>
      </c>
      <c r="L389" s="51">
        <f t="shared" si="227"/>
        <v>2000</v>
      </c>
      <c r="M389" s="51">
        <f t="shared" si="227"/>
        <v>2000</v>
      </c>
      <c r="N389" s="51">
        <f t="shared" si="227"/>
        <v>0</v>
      </c>
      <c r="O389" s="51">
        <f t="shared" si="227"/>
        <v>0</v>
      </c>
    </row>
    <row r="390" spans="1:15" s="40" customFormat="1" ht="18.75" hidden="1">
      <c r="A390" s="37" t="s">
        <v>122</v>
      </c>
      <c r="B390" s="38" t="s">
        <v>12</v>
      </c>
      <c r="C390" s="39" t="s">
        <v>15</v>
      </c>
      <c r="D390" s="70" t="s">
        <v>396</v>
      </c>
      <c r="E390" s="39" t="s">
        <v>24</v>
      </c>
      <c r="F390" s="94">
        <f>SUM(G390:J390)-H390</f>
        <v>3098</v>
      </c>
      <c r="G390" s="57">
        <v>3098</v>
      </c>
      <c r="H390" s="57">
        <v>3098</v>
      </c>
      <c r="I390" s="57"/>
      <c r="J390" s="57"/>
      <c r="K390" s="94">
        <f>SUM(L390:O390)-M390</f>
        <v>2000</v>
      </c>
      <c r="L390" s="57">
        <v>2000</v>
      </c>
      <c r="M390" s="57">
        <v>2000</v>
      </c>
      <c r="N390" s="57"/>
      <c r="O390" s="57"/>
    </row>
    <row r="391" spans="1:15" s="40" customFormat="1" ht="56.25" hidden="1">
      <c r="A391" s="28" t="s">
        <v>166</v>
      </c>
      <c r="B391" s="15" t="s">
        <v>12</v>
      </c>
      <c r="C391" s="16" t="s">
        <v>15</v>
      </c>
      <c r="D391" s="16" t="s">
        <v>231</v>
      </c>
      <c r="E391" s="16"/>
      <c r="F391" s="50">
        <f aca="true" t="shared" si="228" ref="F391:K392">SUM(F392)</f>
        <v>24854</v>
      </c>
      <c r="G391" s="50">
        <f t="shared" si="228"/>
        <v>24854</v>
      </c>
      <c r="H391" s="50">
        <f t="shared" si="228"/>
        <v>24854</v>
      </c>
      <c r="I391" s="50">
        <f t="shared" si="228"/>
        <v>0</v>
      </c>
      <c r="J391" s="50">
        <f t="shared" si="228"/>
        <v>0</v>
      </c>
      <c r="K391" s="50">
        <f t="shared" si="228"/>
        <v>21186.4</v>
      </c>
      <c r="L391" s="50">
        <f aca="true" t="shared" si="229" ref="L391:O392">SUM(L392)</f>
        <v>21186.4</v>
      </c>
      <c r="M391" s="50">
        <f t="shared" si="229"/>
        <v>21186.4</v>
      </c>
      <c r="N391" s="50">
        <f t="shared" si="229"/>
        <v>0</v>
      </c>
      <c r="O391" s="50">
        <f t="shared" si="229"/>
        <v>0</v>
      </c>
    </row>
    <row r="392" spans="1:15" s="40" customFormat="1" ht="27.75" customHeight="1" hidden="1">
      <c r="A392" s="26" t="s">
        <v>167</v>
      </c>
      <c r="B392" s="4" t="s">
        <v>12</v>
      </c>
      <c r="C392" s="9" t="s">
        <v>15</v>
      </c>
      <c r="D392" s="9" t="s">
        <v>369</v>
      </c>
      <c r="E392" s="9"/>
      <c r="F392" s="51">
        <f t="shared" si="228"/>
        <v>24854</v>
      </c>
      <c r="G392" s="51">
        <f t="shared" si="228"/>
        <v>24854</v>
      </c>
      <c r="H392" s="51">
        <f t="shared" si="228"/>
        <v>24854</v>
      </c>
      <c r="I392" s="51">
        <f t="shared" si="228"/>
        <v>0</v>
      </c>
      <c r="J392" s="51">
        <f t="shared" si="228"/>
        <v>0</v>
      </c>
      <c r="K392" s="51">
        <f>SUM(K393)</f>
        <v>21186.4</v>
      </c>
      <c r="L392" s="51">
        <f t="shared" si="229"/>
        <v>21186.4</v>
      </c>
      <c r="M392" s="51">
        <f t="shared" si="229"/>
        <v>21186.4</v>
      </c>
      <c r="N392" s="51">
        <f t="shared" si="229"/>
        <v>0</v>
      </c>
      <c r="O392" s="51">
        <f t="shared" si="229"/>
        <v>0</v>
      </c>
    </row>
    <row r="393" spans="1:15" s="40" customFormat="1" ht="18.75" hidden="1">
      <c r="A393" s="37" t="s">
        <v>122</v>
      </c>
      <c r="B393" s="38" t="s">
        <v>12</v>
      </c>
      <c r="C393" s="39" t="s">
        <v>15</v>
      </c>
      <c r="D393" s="70" t="s">
        <v>369</v>
      </c>
      <c r="E393" s="39" t="s">
        <v>24</v>
      </c>
      <c r="F393" s="94">
        <f>SUM(G393:J393)-H393</f>
        <v>24854</v>
      </c>
      <c r="G393" s="57">
        <f>23000+1854</f>
        <v>24854</v>
      </c>
      <c r="H393" s="57">
        <v>24854</v>
      </c>
      <c r="I393" s="57"/>
      <c r="J393" s="57"/>
      <c r="K393" s="94">
        <f>SUM(L393:O393)-M393</f>
        <v>21186.4</v>
      </c>
      <c r="L393" s="57">
        <v>21186.4</v>
      </c>
      <c r="M393" s="57">
        <v>21186.4</v>
      </c>
      <c r="N393" s="57"/>
      <c r="O393" s="57"/>
    </row>
    <row r="394" spans="1:15" s="40" customFormat="1" ht="19.5" customHeight="1" hidden="1">
      <c r="A394" s="28" t="s">
        <v>97</v>
      </c>
      <c r="B394" s="15" t="s">
        <v>12</v>
      </c>
      <c r="C394" s="16" t="s">
        <v>15</v>
      </c>
      <c r="D394" s="16" t="s">
        <v>223</v>
      </c>
      <c r="E394" s="16"/>
      <c r="F394" s="50">
        <f aca="true" t="shared" si="230" ref="F394:K395">SUM(F395)</f>
        <v>2244</v>
      </c>
      <c r="G394" s="50">
        <f t="shared" si="230"/>
        <v>2244</v>
      </c>
      <c r="H394" s="50">
        <f t="shared" si="230"/>
        <v>0</v>
      </c>
      <c r="I394" s="50">
        <f t="shared" si="230"/>
        <v>0</v>
      </c>
      <c r="J394" s="50">
        <f t="shared" si="230"/>
        <v>0</v>
      </c>
      <c r="K394" s="50">
        <f t="shared" si="230"/>
        <v>2244</v>
      </c>
      <c r="L394" s="50">
        <f aca="true" t="shared" si="231" ref="L394:O395">SUM(L395)</f>
        <v>2244</v>
      </c>
      <c r="M394" s="50">
        <f t="shared" si="231"/>
        <v>0</v>
      </c>
      <c r="N394" s="50">
        <f t="shared" si="231"/>
        <v>0</v>
      </c>
      <c r="O394" s="50">
        <f t="shared" si="231"/>
        <v>0</v>
      </c>
    </row>
    <row r="395" spans="1:15" s="40" customFormat="1" ht="56.25" hidden="1">
      <c r="A395" s="26" t="s">
        <v>368</v>
      </c>
      <c r="B395" s="4" t="s">
        <v>12</v>
      </c>
      <c r="C395" s="9" t="s">
        <v>15</v>
      </c>
      <c r="D395" s="9" t="s">
        <v>250</v>
      </c>
      <c r="E395" s="9"/>
      <c r="F395" s="56">
        <f t="shared" si="230"/>
        <v>2244</v>
      </c>
      <c r="G395" s="56">
        <f t="shared" si="230"/>
        <v>2244</v>
      </c>
      <c r="H395" s="56">
        <f t="shared" si="230"/>
        <v>0</v>
      </c>
      <c r="I395" s="56">
        <f t="shared" si="230"/>
        <v>0</v>
      </c>
      <c r="J395" s="56">
        <f t="shared" si="230"/>
        <v>0</v>
      </c>
      <c r="K395" s="56">
        <f>SUM(K396)</f>
        <v>2244</v>
      </c>
      <c r="L395" s="56">
        <f t="shared" si="231"/>
        <v>2244</v>
      </c>
      <c r="M395" s="56">
        <f t="shared" si="231"/>
        <v>0</v>
      </c>
      <c r="N395" s="56">
        <f t="shared" si="231"/>
        <v>0</v>
      </c>
      <c r="O395" s="56">
        <f t="shared" si="231"/>
        <v>0</v>
      </c>
    </row>
    <row r="396" spans="1:15" s="40" customFormat="1" ht="37.5" hidden="1">
      <c r="A396" s="37" t="s">
        <v>394</v>
      </c>
      <c r="B396" s="38" t="s">
        <v>12</v>
      </c>
      <c r="C396" s="39" t="s">
        <v>15</v>
      </c>
      <c r="D396" s="39" t="s">
        <v>250</v>
      </c>
      <c r="E396" s="39" t="s">
        <v>393</v>
      </c>
      <c r="F396" s="94">
        <f>SUM(G396:J396)-H396</f>
        <v>2244</v>
      </c>
      <c r="G396" s="57">
        <v>2244</v>
      </c>
      <c r="H396" s="57"/>
      <c r="I396" s="57"/>
      <c r="J396" s="57"/>
      <c r="K396" s="94">
        <f>SUM(L396:O396)-M396</f>
        <v>2244</v>
      </c>
      <c r="L396" s="57">
        <v>2244</v>
      </c>
      <c r="M396" s="57"/>
      <c r="N396" s="57"/>
      <c r="O396" s="57"/>
    </row>
    <row r="397" spans="1:15" s="8" customFormat="1" ht="18.75">
      <c r="A397" s="27" t="s">
        <v>55</v>
      </c>
      <c r="B397" s="6" t="s">
        <v>15</v>
      </c>
      <c r="C397" s="7" t="s">
        <v>18</v>
      </c>
      <c r="D397" s="7"/>
      <c r="E397" s="7"/>
      <c r="F397" s="49">
        <f aca="true" t="shared" si="232" ref="F397:O397">SUM(F398,F402,F418,F426)</f>
        <v>16253.5</v>
      </c>
      <c r="G397" s="49">
        <f t="shared" si="232"/>
        <v>309</v>
      </c>
      <c r="H397" s="49">
        <f t="shared" si="232"/>
        <v>0</v>
      </c>
      <c r="I397" s="49">
        <f t="shared" si="232"/>
        <v>0</v>
      </c>
      <c r="J397" s="49">
        <f t="shared" si="232"/>
        <v>15944.5</v>
      </c>
      <c r="K397" s="49">
        <f t="shared" si="232"/>
        <v>11613.2</v>
      </c>
      <c r="L397" s="49">
        <f t="shared" si="232"/>
        <v>290.6</v>
      </c>
      <c r="M397" s="49">
        <f t="shared" si="232"/>
        <v>0</v>
      </c>
      <c r="N397" s="49">
        <f t="shared" si="232"/>
        <v>0</v>
      </c>
      <c r="O397" s="49">
        <f t="shared" si="232"/>
        <v>11322.6</v>
      </c>
    </row>
    <row r="398" spans="1:15" s="17" customFormat="1" ht="18.75">
      <c r="A398" s="28" t="s">
        <v>56</v>
      </c>
      <c r="B398" s="15" t="s">
        <v>15</v>
      </c>
      <c r="C398" s="16" t="s">
        <v>3</v>
      </c>
      <c r="D398" s="16"/>
      <c r="E398" s="16"/>
      <c r="F398" s="54">
        <f aca="true" t="shared" si="233" ref="F398:K400">F399</f>
        <v>255.8</v>
      </c>
      <c r="G398" s="54">
        <f t="shared" si="233"/>
        <v>255.8</v>
      </c>
      <c r="H398" s="54">
        <f t="shared" si="233"/>
        <v>0</v>
      </c>
      <c r="I398" s="54">
        <f t="shared" si="233"/>
        <v>0</v>
      </c>
      <c r="J398" s="54">
        <f t="shared" si="233"/>
        <v>0</v>
      </c>
      <c r="K398" s="54">
        <f t="shared" si="233"/>
        <v>237.4</v>
      </c>
      <c r="L398" s="54">
        <f aca="true" t="shared" si="234" ref="L398:O400">L399</f>
        <v>237.4</v>
      </c>
      <c r="M398" s="54">
        <f t="shared" si="234"/>
        <v>0</v>
      </c>
      <c r="N398" s="54">
        <f t="shared" si="234"/>
        <v>0</v>
      </c>
      <c r="O398" s="54">
        <f t="shared" si="234"/>
        <v>0</v>
      </c>
    </row>
    <row r="399" spans="1:15" s="17" customFormat="1" ht="37.5" hidden="1">
      <c r="A399" s="28" t="s">
        <v>117</v>
      </c>
      <c r="B399" s="15" t="s">
        <v>15</v>
      </c>
      <c r="C399" s="16" t="s">
        <v>3</v>
      </c>
      <c r="D399" s="16" t="s">
        <v>288</v>
      </c>
      <c r="E399" s="16"/>
      <c r="F399" s="50">
        <f t="shared" si="233"/>
        <v>255.8</v>
      </c>
      <c r="G399" s="50">
        <f t="shared" si="233"/>
        <v>255.8</v>
      </c>
      <c r="H399" s="50">
        <f t="shared" si="233"/>
        <v>0</v>
      </c>
      <c r="I399" s="50">
        <f t="shared" si="233"/>
        <v>0</v>
      </c>
      <c r="J399" s="50">
        <f t="shared" si="233"/>
        <v>0</v>
      </c>
      <c r="K399" s="50">
        <f>K400</f>
        <v>237.4</v>
      </c>
      <c r="L399" s="50">
        <f t="shared" si="234"/>
        <v>237.4</v>
      </c>
      <c r="M399" s="50">
        <f t="shared" si="234"/>
        <v>0</v>
      </c>
      <c r="N399" s="50">
        <f t="shared" si="234"/>
        <v>0</v>
      </c>
      <c r="O399" s="50">
        <f t="shared" si="234"/>
        <v>0</v>
      </c>
    </row>
    <row r="400" spans="1:15" s="5" customFormat="1" ht="37.5" hidden="1">
      <c r="A400" s="26" t="s">
        <v>118</v>
      </c>
      <c r="B400" s="4" t="s">
        <v>15</v>
      </c>
      <c r="C400" s="9" t="s">
        <v>3</v>
      </c>
      <c r="D400" s="9" t="s">
        <v>289</v>
      </c>
      <c r="E400" s="9"/>
      <c r="F400" s="53">
        <f t="shared" si="233"/>
        <v>255.8</v>
      </c>
      <c r="G400" s="53">
        <f t="shared" si="233"/>
        <v>255.8</v>
      </c>
      <c r="H400" s="53">
        <f t="shared" si="233"/>
        <v>0</v>
      </c>
      <c r="I400" s="53">
        <f t="shared" si="233"/>
        <v>0</v>
      </c>
      <c r="J400" s="53">
        <f t="shared" si="233"/>
        <v>0</v>
      </c>
      <c r="K400" s="53">
        <f>K401</f>
        <v>237.4</v>
      </c>
      <c r="L400" s="53">
        <f t="shared" si="234"/>
        <v>237.4</v>
      </c>
      <c r="M400" s="53">
        <f t="shared" si="234"/>
        <v>0</v>
      </c>
      <c r="N400" s="53">
        <f t="shared" si="234"/>
        <v>0</v>
      </c>
      <c r="O400" s="53">
        <f t="shared" si="234"/>
        <v>0</v>
      </c>
    </row>
    <row r="401" spans="1:15" s="40" customFormat="1" ht="18.75" hidden="1">
      <c r="A401" s="37" t="s">
        <v>123</v>
      </c>
      <c r="B401" s="38" t="s">
        <v>15</v>
      </c>
      <c r="C401" s="39" t="s">
        <v>3</v>
      </c>
      <c r="D401" s="39" t="s">
        <v>289</v>
      </c>
      <c r="E401" s="39" t="s">
        <v>6</v>
      </c>
      <c r="F401" s="94">
        <f>SUM(G401:J401)-H401</f>
        <v>255.8</v>
      </c>
      <c r="G401" s="57">
        <v>255.8</v>
      </c>
      <c r="H401" s="57"/>
      <c r="I401" s="57"/>
      <c r="J401" s="57"/>
      <c r="K401" s="94">
        <f>SUM(L401:O401)-M401</f>
        <v>237.4</v>
      </c>
      <c r="L401" s="57">
        <v>237.4</v>
      </c>
      <c r="M401" s="57"/>
      <c r="N401" s="57"/>
      <c r="O401" s="57"/>
    </row>
    <row r="402" spans="1:15" s="17" customFormat="1" ht="18.75">
      <c r="A402" s="28" t="s">
        <v>57</v>
      </c>
      <c r="B402" s="15" t="s">
        <v>15</v>
      </c>
      <c r="C402" s="16" t="s">
        <v>5</v>
      </c>
      <c r="D402" s="16"/>
      <c r="E402" s="16"/>
      <c r="F402" s="50">
        <f aca="true" t="shared" si="235" ref="F402:O402">SUM(F403,F414)</f>
        <v>8548.7</v>
      </c>
      <c r="G402" s="50">
        <f t="shared" si="235"/>
        <v>13.2</v>
      </c>
      <c r="H402" s="50">
        <f t="shared" si="235"/>
        <v>0</v>
      </c>
      <c r="I402" s="50">
        <f t="shared" si="235"/>
        <v>0</v>
      </c>
      <c r="J402" s="50">
        <f t="shared" si="235"/>
        <v>8535.5</v>
      </c>
      <c r="K402" s="50">
        <f t="shared" si="235"/>
        <v>5713.2</v>
      </c>
      <c r="L402" s="50">
        <f t="shared" si="235"/>
        <v>13.2</v>
      </c>
      <c r="M402" s="50">
        <f t="shared" si="235"/>
        <v>0</v>
      </c>
      <c r="N402" s="50">
        <f t="shared" si="235"/>
        <v>0</v>
      </c>
      <c r="O402" s="50">
        <f t="shared" si="235"/>
        <v>5700</v>
      </c>
    </row>
    <row r="403" spans="1:15" s="17" customFormat="1" ht="18.75" hidden="1">
      <c r="A403" s="28" t="s">
        <v>172</v>
      </c>
      <c r="B403" s="15" t="s">
        <v>15</v>
      </c>
      <c r="C403" s="16" t="s">
        <v>5</v>
      </c>
      <c r="D403" s="16" t="s">
        <v>290</v>
      </c>
      <c r="E403" s="16"/>
      <c r="F403" s="50">
        <f aca="true" t="shared" si="236" ref="F403:O403">SUM(F404,F408,F411)</f>
        <v>8548.7</v>
      </c>
      <c r="G403" s="50">
        <f t="shared" si="236"/>
        <v>13.2</v>
      </c>
      <c r="H403" s="50">
        <f t="shared" si="236"/>
        <v>0</v>
      </c>
      <c r="I403" s="50">
        <f t="shared" si="236"/>
        <v>0</v>
      </c>
      <c r="J403" s="50">
        <f t="shared" si="236"/>
        <v>8535.5</v>
      </c>
      <c r="K403" s="50">
        <f t="shared" si="236"/>
        <v>5713.2</v>
      </c>
      <c r="L403" s="50">
        <f t="shared" si="236"/>
        <v>13.2</v>
      </c>
      <c r="M403" s="50">
        <f t="shared" si="236"/>
        <v>0</v>
      </c>
      <c r="N403" s="50">
        <f t="shared" si="236"/>
        <v>0</v>
      </c>
      <c r="O403" s="50">
        <f t="shared" si="236"/>
        <v>5700</v>
      </c>
    </row>
    <row r="404" spans="1:15" s="5" customFormat="1" ht="18.75" hidden="1">
      <c r="A404" s="26" t="s">
        <v>120</v>
      </c>
      <c r="B404" s="4" t="s">
        <v>15</v>
      </c>
      <c r="C404" s="9" t="s">
        <v>5</v>
      </c>
      <c r="D404" s="9" t="s">
        <v>291</v>
      </c>
      <c r="E404" s="9"/>
      <c r="F404" s="51">
        <f aca="true" t="shared" si="237" ref="F404:O404">SUM(F405:F407)</f>
        <v>13.2</v>
      </c>
      <c r="G404" s="51">
        <f t="shared" si="237"/>
        <v>13.2</v>
      </c>
      <c r="H404" s="51">
        <f t="shared" si="237"/>
        <v>0</v>
      </c>
      <c r="I404" s="51">
        <f t="shared" si="237"/>
        <v>0</v>
      </c>
      <c r="J404" s="51">
        <f t="shared" si="237"/>
        <v>0</v>
      </c>
      <c r="K404" s="51">
        <f t="shared" si="237"/>
        <v>13.2</v>
      </c>
      <c r="L404" s="51">
        <f t="shared" si="237"/>
        <v>13.2</v>
      </c>
      <c r="M404" s="51">
        <f t="shared" si="237"/>
        <v>0</v>
      </c>
      <c r="N404" s="51">
        <f t="shared" si="237"/>
        <v>0</v>
      </c>
      <c r="O404" s="51">
        <f t="shared" si="237"/>
        <v>0</v>
      </c>
    </row>
    <row r="405" spans="1:15" s="40" customFormat="1" ht="18.75" hidden="1">
      <c r="A405" s="37" t="s">
        <v>123</v>
      </c>
      <c r="B405" s="38" t="s">
        <v>15</v>
      </c>
      <c r="C405" s="39" t="s">
        <v>5</v>
      </c>
      <c r="D405" s="39" t="s">
        <v>291</v>
      </c>
      <c r="E405" s="39" t="s">
        <v>6</v>
      </c>
      <c r="F405" s="94">
        <f>SUM(G405:J405)-H405</f>
        <v>13.2</v>
      </c>
      <c r="G405" s="57">
        <v>13.2</v>
      </c>
      <c r="H405" s="57"/>
      <c r="I405" s="57"/>
      <c r="J405" s="57"/>
      <c r="K405" s="94">
        <f>SUM(L405:O405)-M405</f>
        <v>13.2</v>
      </c>
      <c r="L405" s="57">
        <v>13.2</v>
      </c>
      <c r="M405" s="57"/>
      <c r="N405" s="57"/>
      <c r="O405" s="57"/>
    </row>
    <row r="406" spans="1:15" s="40" customFormat="1" ht="37.5" hidden="1">
      <c r="A406" s="37" t="s">
        <v>307</v>
      </c>
      <c r="B406" s="38" t="s">
        <v>15</v>
      </c>
      <c r="C406" s="39" t="s">
        <v>5</v>
      </c>
      <c r="D406" s="39" t="s">
        <v>291</v>
      </c>
      <c r="E406" s="39" t="s">
        <v>6</v>
      </c>
      <c r="F406" s="52">
        <f>SUM(G406:J406)</f>
        <v>0</v>
      </c>
      <c r="G406" s="57"/>
      <c r="H406" s="57"/>
      <c r="I406" s="57"/>
      <c r="J406" s="57"/>
      <c r="K406" s="52">
        <f>SUM(L406:O406)</f>
        <v>0</v>
      </c>
      <c r="L406" s="57"/>
      <c r="M406" s="57"/>
      <c r="N406" s="57"/>
      <c r="O406" s="57"/>
    </row>
    <row r="407" spans="1:15" s="40" customFormat="1" ht="18.75" hidden="1">
      <c r="A407" s="37" t="s">
        <v>124</v>
      </c>
      <c r="B407" s="38" t="s">
        <v>15</v>
      </c>
      <c r="C407" s="39" t="s">
        <v>5</v>
      </c>
      <c r="D407" s="39" t="s">
        <v>291</v>
      </c>
      <c r="E407" s="39" t="s">
        <v>21</v>
      </c>
      <c r="F407" s="52">
        <f>SUM(G407:J407)</f>
        <v>0</v>
      </c>
      <c r="G407" s="57"/>
      <c r="H407" s="57"/>
      <c r="I407" s="57"/>
      <c r="J407" s="57"/>
      <c r="K407" s="52">
        <f>SUM(L407:O407)</f>
        <v>0</v>
      </c>
      <c r="L407" s="57"/>
      <c r="M407" s="57"/>
      <c r="N407" s="57"/>
      <c r="O407" s="57"/>
    </row>
    <row r="408" spans="1:15" s="5" customFormat="1" ht="79.5" customHeight="1" hidden="1">
      <c r="A408" s="26" t="s">
        <v>173</v>
      </c>
      <c r="B408" s="4" t="s">
        <v>15</v>
      </c>
      <c r="C408" s="9" t="s">
        <v>5</v>
      </c>
      <c r="D408" s="9" t="s">
        <v>292</v>
      </c>
      <c r="E408" s="9"/>
      <c r="F408" s="53">
        <f aca="true" t="shared" si="238" ref="F408:K409">F409</f>
        <v>8535.5</v>
      </c>
      <c r="G408" s="53">
        <f t="shared" si="238"/>
        <v>0</v>
      </c>
      <c r="H408" s="53">
        <f t="shared" si="238"/>
        <v>0</v>
      </c>
      <c r="I408" s="53">
        <f t="shared" si="238"/>
        <v>0</v>
      </c>
      <c r="J408" s="53">
        <f t="shared" si="238"/>
        <v>8535.5</v>
      </c>
      <c r="K408" s="53">
        <f t="shared" si="238"/>
        <v>5700</v>
      </c>
      <c r="L408" s="53">
        <f aca="true" t="shared" si="239" ref="L408:O409">L409</f>
        <v>0</v>
      </c>
      <c r="M408" s="53">
        <f t="shared" si="239"/>
        <v>0</v>
      </c>
      <c r="N408" s="53">
        <f t="shared" si="239"/>
        <v>0</v>
      </c>
      <c r="O408" s="53">
        <f t="shared" si="239"/>
        <v>5700</v>
      </c>
    </row>
    <row r="409" spans="1:15" s="5" customFormat="1" ht="79.5" customHeight="1" hidden="1">
      <c r="A409" s="26" t="s">
        <v>173</v>
      </c>
      <c r="B409" s="73" t="s">
        <v>15</v>
      </c>
      <c r="C409" s="74" t="s">
        <v>5</v>
      </c>
      <c r="D409" s="74" t="s">
        <v>358</v>
      </c>
      <c r="E409" s="74"/>
      <c r="F409" s="53">
        <f t="shared" si="238"/>
        <v>8535.5</v>
      </c>
      <c r="G409" s="53">
        <f t="shared" si="238"/>
        <v>0</v>
      </c>
      <c r="H409" s="53">
        <f t="shared" si="238"/>
        <v>0</v>
      </c>
      <c r="I409" s="53">
        <f t="shared" si="238"/>
        <v>0</v>
      </c>
      <c r="J409" s="53">
        <f t="shared" si="238"/>
        <v>8535.5</v>
      </c>
      <c r="K409" s="53">
        <f>K410</f>
        <v>5700</v>
      </c>
      <c r="L409" s="53">
        <f t="shared" si="239"/>
        <v>0</v>
      </c>
      <c r="M409" s="53">
        <f t="shared" si="239"/>
        <v>0</v>
      </c>
      <c r="N409" s="53">
        <f t="shared" si="239"/>
        <v>0</v>
      </c>
      <c r="O409" s="53">
        <f t="shared" si="239"/>
        <v>5700</v>
      </c>
    </row>
    <row r="410" spans="1:15" s="40" customFormat="1" ht="18.75" hidden="1">
      <c r="A410" s="37" t="s">
        <v>123</v>
      </c>
      <c r="B410" s="75" t="s">
        <v>15</v>
      </c>
      <c r="C410" s="76" t="s">
        <v>5</v>
      </c>
      <c r="D410" s="76" t="s">
        <v>292</v>
      </c>
      <c r="E410" s="76" t="s">
        <v>6</v>
      </c>
      <c r="F410" s="94">
        <f>SUM(G410:J410)-H410</f>
        <v>8535.5</v>
      </c>
      <c r="G410" s="57"/>
      <c r="H410" s="57"/>
      <c r="I410" s="57"/>
      <c r="J410" s="57">
        <v>8535.5</v>
      </c>
      <c r="K410" s="94">
        <f>SUM(L410:O410)-M410</f>
        <v>5700</v>
      </c>
      <c r="L410" s="57"/>
      <c r="M410" s="57"/>
      <c r="N410" s="57"/>
      <c r="O410" s="57">
        <v>5700</v>
      </c>
    </row>
    <row r="411" spans="1:15" s="5" customFormat="1" ht="18.75" hidden="1">
      <c r="A411" s="26" t="s">
        <v>332</v>
      </c>
      <c r="B411" s="4" t="s">
        <v>15</v>
      </c>
      <c r="C411" s="9" t="s">
        <v>5</v>
      </c>
      <c r="D411" s="9" t="s">
        <v>330</v>
      </c>
      <c r="E411" s="9"/>
      <c r="F411" s="53">
        <f aca="true" t="shared" si="240" ref="F411:O411">F412</f>
        <v>0</v>
      </c>
      <c r="G411" s="53">
        <f t="shared" si="240"/>
        <v>0</v>
      </c>
      <c r="H411" s="53">
        <f t="shared" si="240"/>
        <v>0</v>
      </c>
      <c r="I411" s="53">
        <f t="shared" si="240"/>
        <v>0</v>
      </c>
      <c r="J411" s="53">
        <f t="shared" si="240"/>
        <v>0</v>
      </c>
      <c r="K411" s="53">
        <f t="shared" si="240"/>
        <v>0</v>
      </c>
      <c r="L411" s="53">
        <f t="shared" si="240"/>
        <v>0</v>
      </c>
      <c r="M411" s="53">
        <f t="shared" si="240"/>
        <v>0</v>
      </c>
      <c r="N411" s="53">
        <f t="shared" si="240"/>
        <v>0</v>
      </c>
      <c r="O411" s="53">
        <f t="shared" si="240"/>
        <v>0</v>
      </c>
    </row>
    <row r="412" spans="1:15" s="40" customFormat="1" ht="41.25" customHeight="1" hidden="1">
      <c r="A412" s="26" t="s">
        <v>333</v>
      </c>
      <c r="B412" s="71" t="s">
        <v>15</v>
      </c>
      <c r="C412" s="72" t="s">
        <v>5</v>
      </c>
      <c r="D412" s="72" t="s">
        <v>331</v>
      </c>
      <c r="E412" s="72"/>
      <c r="F412" s="56">
        <f aca="true" t="shared" si="241" ref="F412:O412">SUM(F413)</f>
        <v>0</v>
      </c>
      <c r="G412" s="56">
        <f t="shared" si="241"/>
        <v>0</v>
      </c>
      <c r="H412" s="56">
        <f t="shared" si="241"/>
        <v>0</v>
      </c>
      <c r="I412" s="56">
        <f t="shared" si="241"/>
        <v>0</v>
      </c>
      <c r="J412" s="56">
        <f t="shared" si="241"/>
        <v>0</v>
      </c>
      <c r="K412" s="56">
        <f t="shared" si="241"/>
        <v>0</v>
      </c>
      <c r="L412" s="56">
        <f t="shared" si="241"/>
        <v>0</v>
      </c>
      <c r="M412" s="56">
        <f t="shared" si="241"/>
        <v>0</v>
      </c>
      <c r="N412" s="56">
        <f t="shared" si="241"/>
        <v>0</v>
      </c>
      <c r="O412" s="56">
        <f t="shared" si="241"/>
        <v>0</v>
      </c>
    </row>
    <row r="413" spans="1:15" s="40" customFormat="1" ht="18.75" hidden="1">
      <c r="A413" s="37" t="s">
        <v>123</v>
      </c>
      <c r="B413" s="68" t="s">
        <v>15</v>
      </c>
      <c r="C413" s="69" t="s">
        <v>5</v>
      </c>
      <c r="D413" s="69" t="s">
        <v>331</v>
      </c>
      <c r="E413" s="69" t="s">
        <v>6</v>
      </c>
      <c r="F413" s="94">
        <f>SUM(G413:J413)-H413</f>
        <v>0</v>
      </c>
      <c r="G413" s="57"/>
      <c r="H413" s="57"/>
      <c r="I413" s="57"/>
      <c r="J413" s="57"/>
      <c r="K413" s="94">
        <f>SUM(L413:O413)-M413</f>
        <v>0</v>
      </c>
      <c r="L413" s="57"/>
      <c r="M413" s="57"/>
      <c r="N413" s="57"/>
      <c r="O413" s="57"/>
    </row>
    <row r="414" spans="1:15" s="17" customFormat="1" ht="37.5" hidden="1">
      <c r="A414" s="28" t="s">
        <v>119</v>
      </c>
      <c r="B414" s="15" t="s">
        <v>15</v>
      </c>
      <c r="C414" s="16" t="s">
        <v>5</v>
      </c>
      <c r="D414" s="16" t="s">
        <v>293</v>
      </c>
      <c r="E414" s="16"/>
      <c r="F414" s="50">
        <f aca="true" t="shared" si="242" ref="F414:O414">F415</f>
        <v>0</v>
      </c>
      <c r="G414" s="50">
        <f t="shared" si="242"/>
        <v>0</v>
      </c>
      <c r="H414" s="50">
        <f t="shared" si="242"/>
        <v>0</v>
      </c>
      <c r="I414" s="50">
        <f t="shared" si="242"/>
        <v>0</v>
      </c>
      <c r="J414" s="50">
        <f t="shared" si="242"/>
        <v>0</v>
      </c>
      <c r="K414" s="50">
        <f t="shared" si="242"/>
        <v>0</v>
      </c>
      <c r="L414" s="50">
        <f t="shared" si="242"/>
        <v>0</v>
      </c>
      <c r="M414" s="50">
        <f t="shared" si="242"/>
        <v>0</v>
      </c>
      <c r="N414" s="50">
        <f t="shared" si="242"/>
        <v>0</v>
      </c>
      <c r="O414" s="50">
        <f t="shared" si="242"/>
        <v>0</v>
      </c>
    </row>
    <row r="415" spans="1:15" s="5" customFormat="1" ht="18.75" hidden="1">
      <c r="A415" s="26" t="s">
        <v>120</v>
      </c>
      <c r="B415" s="4" t="s">
        <v>15</v>
      </c>
      <c r="C415" s="9" t="s">
        <v>5</v>
      </c>
      <c r="D415" s="9" t="s">
        <v>294</v>
      </c>
      <c r="E415" s="9"/>
      <c r="F415" s="51">
        <f aca="true" t="shared" si="243" ref="F415:O415">SUM(F416:F417)</f>
        <v>0</v>
      </c>
      <c r="G415" s="51">
        <f t="shared" si="243"/>
        <v>0</v>
      </c>
      <c r="H415" s="51">
        <f t="shared" si="243"/>
        <v>0</v>
      </c>
      <c r="I415" s="51">
        <f t="shared" si="243"/>
        <v>0</v>
      </c>
      <c r="J415" s="51">
        <f t="shared" si="243"/>
        <v>0</v>
      </c>
      <c r="K415" s="51">
        <f t="shared" si="243"/>
        <v>0</v>
      </c>
      <c r="L415" s="51">
        <f t="shared" si="243"/>
        <v>0</v>
      </c>
      <c r="M415" s="51">
        <f t="shared" si="243"/>
        <v>0</v>
      </c>
      <c r="N415" s="51">
        <f t="shared" si="243"/>
        <v>0</v>
      </c>
      <c r="O415" s="51">
        <f t="shared" si="243"/>
        <v>0</v>
      </c>
    </row>
    <row r="416" spans="1:15" s="40" customFormat="1" ht="18.75" hidden="1">
      <c r="A416" s="37" t="s">
        <v>123</v>
      </c>
      <c r="B416" s="38" t="s">
        <v>15</v>
      </c>
      <c r="C416" s="39" t="s">
        <v>5</v>
      </c>
      <c r="D416" s="39" t="s">
        <v>294</v>
      </c>
      <c r="E416" s="39" t="s">
        <v>6</v>
      </c>
      <c r="F416" s="94">
        <f>SUM(G416:J416)-H416</f>
        <v>0</v>
      </c>
      <c r="G416" s="57"/>
      <c r="H416" s="57"/>
      <c r="I416" s="57"/>
      <c r="J416" s="57"/>
      <c r="K416" s="94">
        <f>SUM(L416:O416)-M416</f>
        <v>0</v>
      </c>
      <c r="L416" s="57"/>
      <c r="M416" s="57"/>
      <c r="N416" s="57"/>
      <c r="O416" s="57"/>
    </row>
    <row r="417" spans="1:15" s="40" customFormat="1" ht="18.75" hidden="1">
      <c r="A417" s="37" t="s">
        <v>124</v>
      </c>
      <c r="B417" s="38" t="s">
        <v>15</v>
      </c>
      <c r="C417" s="39" t="s">
        <v>5</v>
      </c>
      <c r="D417" s="39" t="s">
        <v>294</v>
      </c>
      <c r="E417" s="39" t="s">
        <v>21</v>
      </c>
      <c r="F417" s="52">
        <f>SUM(G417:J417)</f>
        <v>0</v>
      </c>
      <c r="G417" s="57"/>
      <c r="H417" s="57"/>
      <c r="I417" s="57"/>
      <c r="J417" s="57"/>
      <c r="K417" s="52">
        <f>SUM(L417:O417)</f>
        <v>0</v>
      </c>
      <c r="L417" s="57"/>
      <c r="M417" s="57"/>
      <c r="N417" s="57"/>
      <c r="O417" s="57"/>
    </row>
    <row r="418" spans="1:15" s="17" customFormat="1" ht="18.75">
      <c r="A418" s="28" t="s">
        <v>137</v>
      </c>
      <c r="B418" s="15" t="s">
        <v>15</v>
      </c>
      <c r="C418" s="16" t="s">
        <v>7</v>
      </c>
      <c r="D418" s="16"/>
      <c r="E418" s="16"/>
      <c r="F418" s="50">
        <f aca="true" t="shared" si="244" ref="F418:K421">F419</f>
        <v>7409</v>
      </c>
      <c r="G418" s="50">
        <f t="shared" si="244"/>
        <v>0</v>
      </c>
      <c r="H418" s="50">
        <f t="shared" si="244"/>
        <v>0</v>
      </c>
      <c r="I418" s="50">
        <f t="shared" si="244"/>
        <v>0</v>
      </c>
      <c r="J418" s="50">
        <f t="shared" si="244"/>
        <v>7409</v>
      </c>
      <c r="K418" s="50">
        <f t="shared" si="244"/>
        <v>5622.6</v>
      </c>
      <c r="L418" s="50">
        <f aca="true" t="shared" si="245" ref="L418:O421">L419</f>
        <v>0</v>
      </c>
      <c r="M418" s="50">
        <f t="shared" si="245"/>
        <v>0</v>
      </c>
      <c r="N418" s="50">
        <f t="shared" si="245"/>
        <v>0</v>
      </c>
      <c r="O418" s="50">
        <f t="shared" si="245"/>
        <v>5622.6</v>
      </c>
    </row>
    <row r="419" spans="1:15" s="17" customFormat="1" ht="19.5" customHeight="1" hidden="1">
      <c r="A419" s="28" t="s">
        <v>135</v>
      </c>
      <c r="B419" s="15" t="s">
        <v>15</v>
      </c>
      <c r="C419" s="16" t="s">
        <v>7</v>
      </c>
      <c r="D419" s="16" t="s">
        <v>241</v>
      </c>
      <c r="E419" s="16"/>
      <c r="F419" s="50">
        <f>F420</f>
        <v>7409</v>
      </c>
      <c r="G419" s="50">
        <f t="shared" si="244"/>
        <v>0</v>
      </c>
      <c r="H419" s="50">
        <f t="shared" si="244"/>
        <v>0</v>
      </c>
      <c r="I419" s="50">
        <f t="shared" si="244"/>
        <v>0</v>
      </c>
      <c r="J419" s="50">
        <f t="shared" si="244"/>
        <v>7409</v>
      </c>
      <c r="K419" s="50">
        <f>K420</f>
        <v>5622.6</v>
      </c>
      <c r="L419" s="50">
        <f t="shared" si="245"/>
        <v>0</v>
      </c>
      <c r="M419" s="50">
        <f t="shared" si="245"/>
        <v>0</v>
      </c>
      <c r="N419" s="50">
        <f t="shared" si="245"/>
        <v>0</v>
      </c>
      <c r="O419" s="50">
        <f t="shared" si="245"/>
        <v>5622.6</v>
      </c>
    </row>
    <row r="420" spans="1:15" s="5" customFormat="1" ht="81" customHeight="1" hidden="1">
      <c r="A420" s="26" t="s">
        <v>174</v>
      </c>
      <c r="B420" s="73" t="s">
        <v>15</v>
      </c>
      <c r="C420" s="74" t="s">
        <v>7</v>
      </c>
      <c r="D420" s="74" t="s">
        <v>338</v>
      </c>
      <c r="E420" s="74"/>
      <c r="F420" s="51">
        <f>F421</f>
        <v>7409</v>
      </c>
      <c r="G420" s="51">
        <f t="shared" si="244"/>
        <v>0</v>
      </c>
      <c r="H420" s="51">
        <f t="shared" si="244"/>
        <v>0</v>
      </c>
      <c r="I420" s="51">
        <f t="shared" si="244"/>
        <v>0</v>
      </c>
      <c r="J420" s="51">
        <f t="shared" si="244"/>
        <v>7409</v>
      </c>
      <c r="K420" s="51">
        <f>K421</f>
        <v>5622.6</v>
      </c>
      <c r="L420" s="51">
        <f t="shared" si="245"/>
        <v>0</v>
      </c>
      <c r="M420" s="51">
        <f t="shared" si="245"/>
        <v>0</v>
      </c>
      <c r="N420" s="51">
        <f t="shared" si="245"/>
        <v>0</v>
      </c>
      <c r="O420" s="51">
        <f t="shared" si="245"/>
        <v>5622.6</v>
      </c>
    </row>
    <row r="421" spans="1:15" s="5" customFormat="1" ht="81" customHeight="1" hidden="1">
      <c r="A421" s="26" t="s">
        <v>359</v>
      </c>
      <c r="B421" s="73" t="s">
        <v>15</v>
      </c>
      <c r="C421" s="74" t="s">
        <v>7</v>
      </c>
      <c r="D421" s="74" t="s">
        <v>334</v>
      </c>
      <c r="E421" s="74"/>
      <c r="F421" s="51">
        <f>F422</f>
        <v>7409</v>
      </c>
      <c r="G421" s="51">
        <f t="shared" si="244"/>
        <v>0</v>
      </c>
      <c r="H421" s="51">
        <f t="shared" si="244"/>
        <v>0</v>
      </c>
      <c r="I421" s="51">
        <f t="shared" si="244"/>
        <v>0</v>
      </c>
      <c r="J421" s="51">
        <f t="shared" si="244"/>
        <v>7409</v>
      </c>
      <c r="K421" s="51">
        <f>K422</f>
        <v>5622.6</v>
      </c>
      <c r="L421" s="51">
        <f t="shared" si="245"/>
        <v>0</v>
      </c>
      <c r="M421" s="51">
        <f t="shared" si="245"/>
        <v>0</v>
      </c>
      <c r="N421" s="51">
        <f t="shared" si="245"/>
        <v>0</v>
      </c>
      <c r="O421" s="51">
        <f t="shared" si="245"/>
        <v>5622.6</v>
      </c>
    </row>
    <row r="422" spans="1:15" s="40" customFormat="1" ht="18.75" hidden="1">
      <c r="A422" s="37" t="s">
        <v>123</v>
      </c>
      <c r="B422" s="75" t="s">
        <v>15</v>
      </c>
      <c r="C422" s="76" t="s">
        <v>7</v>
      </c>
      <c r="D422" s="76" t="s">
        <v>334</v>
      </c>
      <c r="E422" s="76" t="s">
        <v>6</v>
      </c>
      <c r="F422" s="94">
        <f>SUM(G422:J422)-H422</f>
        <v>7409</v>
      </c>
      <c r="G422" s="57"/>
      <c r="H422" s="57"/>
      <c r="I422" s="57"/>
      <c r="J422" s="57">
        <v>7409</v>
      </c>
      <c r="K422" s="94">
        <f>SUM(L422:O422)-M422</f>
        <v>5622.6</v>
      </c>
      <c r="L422" s="57"/>
      <c r="M422" s="57"/>
      <c r="N422" s="57"/>
      <c r="O422" s="57">
        <v>5622.6</v>
      </c>
    </row>
    <row r="423" spans="1:15" s="5" customFormat="1" ht="37.5" hidden="1">
      <c r="A423" s="26" t="s">
        <v>175</v>
      </c>
      <c r="B423" s="4" t="s">
        <v>15</v>
      </c>
      <c r="C423" s="9" t="s">
        <v>7</v>
      </c>
      <c r="D423" s="9" t="s">
        <v>295</v>
      </c>
      <c r="E423" s="9"/>
      <c r="F423" s="53">
        <f>F424</f>
        <v>0</v>
      </c>
      <c r="G423" s="53">
        <f aca="true" t="shared" si="246" ref="G423:L424">G424</f>
        <v>0</v>
      </c>
      <c r="H423" s="53">
        <f t="shared" si="246"/>
        <v>0</v>
      </c>
      <c r="I423" s="53">
        <f t="shared" si="246"/>
        <v>0</v>
      </c>
      <c r="J423" s="53">
        <f t="shared" si="246"/>
        <v>0</v>
      </c>
      <c r="K423" s="53">
        <f>K424</f>
        <v>0</v>
      </c>
      <c r="L423" s="53">
        <f t="shared" si="246"/>
        <v>0</v>
      </c>
      <c r="M423" s="53">
        <f aca="true" t="shared" si="247" ref="L423:O424">M424</f>
        <v>0</v>
      </c>
      <c r="N423" s="53">
        <f t="shared" si="247"/>
        <v>0</v>
      </c>
      <c r="O423" s="53">
        <f t="shared" si="247"/>
        <v>0</v>
      </c>
    </row>
    <row r="424" spans="1:15" s="5" customFormat="1" ht="18.75" hidden="1">
      <c r="A424" s="26" t="s">
        <v>138</v>
      </c>
      <c r="B424" s="4" t="s">
        <v>15</v>
      </c>
      <c r="C424" s="9" t="s">
        <v>7</v>
      </c>
      <c r="D424" s="9" t="s">
        <v>296</v>
      </c>
      <c r="E424" s="9"/>
      <c r="F424" s="53">
        <f>F425</f>
        <v>0</v>
      </c>
      <c r="G424" s="53">
        <f t="shared" si="246"/>
        <v>0</v>
      </c>
      <c r="H424" s="53">
        <f t="shared" si="246"/>
        <v>0</v>
      </c>
      <c r="I424" s="53">
        <f t="shared" si="246"/>
        <v>0</v>
      </c>
      <c r="J424" s="53">
        <f t="shared" si="246"/>
        <v>0</v>
      </c>
      <c r="K424" s="53">
        <f>K425</f>
        <v>0</v>
      </c>
      <c r="L424" s="53">
        <f t="shared" si="247"/>
        <v>0</v>
      </c>
      <c r="M424" s="53">
        <f t="shared" si="247"/>
        <v>0</v>
      </c>
      <c r="N424" s="53">
        <f t="shared" si="247"/>
        <v>0</v>
      </c>
      <c r="O424" s="53">
        <f t="shared" si="247"/>
        <v>0</v>
      </c>
    </row>
    <row r="425" spans="1:15" s="40" customFormat="1" ht="18.75" hidden="1">
      <c r="A425" s="37" t="s">
        <v>123</v>
      </c>
      <c r="B425" s="38" t="s">
        <v>15</v>
      </c>
      <c r="C425" s="39" t="s">
        <v>7</v>
      </c>
      <c r="D425" s="39" t="s">
        <v>296</v>
      </c>
      <c r="E425" s="39" t="s">
        <v>6</v>
      </c>
      <c r="F425" s="52">
        <f>SUM(G425:J425)</f>
        <v>0</v>
      </c>
      <c r="G425" s="57"/>
      <c r="H425" s="57"/>
      <c r="I425" s="57"/>
      <c r="J425" s="57"/>
      <c r="K425" s="52">
        <f>SUM(L425:O425)</f>
        <v>0</v>
      </c>
      <c r="L425" s="57"/>
      <c r="M425" s="57"/>
      <c r="N425" s="57"/>
      <c r="O425" s="57"/>
    </row>
    <row r="426" spans="1:15" s="17" customFormat="1" ht="24.75" customHeight="1" thickBot="1">
      <c r="A426" s="28" t="s">
        <v>158</v>
      </c>
      <c r="B426" s="15" t="s">
        <v>15</v>
      </c>
      <c r="C426" s="16" t="s">
        <v>9</v>
      </c>
      <c r="D426" s="16"/>
      <c r="E426" s="16"/>
      <c r="F426" s="50">
        <f aca="true" t="shared" si="248" ref="F426:K428">F427</f>
        <v>40</v>
      </c>
      <c r="G426" s="50">
        <f t="shared" si="248"/>
        <v>40</v>
      </c>
      <c r="H426" s="50">
        <f t="shared" si="248"/>
        <v>0</v>
      </c>
      <c r="I426" s="50">
        <f t="shared" si="248"/>
        <v>0</v>
      </c>
      <c r="J426" s="50">
        <f t="shared" si="248"/>
        <v>0</v>
      </c>
      <c r="K426" s="50">
        <f t="shared" si="248"/>
        <v>40</v>
      </c>
      <c r="L426" s="50">
        <f aca="true" t="shared" si="249" ref="L426:O428">L427</f>
        <v>40</v>
      </c>
      <c r="M426" s="50">
        <f t="shared" si="249"/>
        <v>0</v>
      </c>
      <c r="N426" s="50">
        <f t="shared" si="249"/>
        <v>0</v>
      </c>
      <c r="O426" s="50">
        <f t="shared" si="249"/>
        <v>0</v>
      </c>
    </row>
    <row r="427" spans="1:15" s="17" customFormat="1" ht="37.5" hidden="1">
      <c r="A427" s="28" t="s">
        <v>119</v>
      </c>
      <c r="B427" s="15" t="s">
        <v>15</v>
      </c>
      <c r="C427" s="16" t="s">
        <v>9</v>
      </c>
      <c r="D427" s="16" t="s">
        <v>293</v>
      </c>
      <c r="E427" s="16"/>
      <c r="F427" s="50">
        <f t="shared" si="248"/>
        <v>40</v>
      </c>
      <c r="G427" s="50">
        <f t="shared" si="248"/>
        <v>40</v>
      </c>
      <c r="H427" s="50">
        <f t="shared" si="248"/>
        <v>0</v>
      </c>
      <c r="I427" s="50">
        <f t="shared" si="248"/>
        <v>0</v>
      </c>
      <c r="J427" s="50">
        <f t="shared" si="248"/>
        <v>0</v>
      </c>
      <c r="K427" s="50">
        <f>K428</f>
        <v>40</v>
      </c>
      <c r="L427" s="50">
        <f t="shared" si="249"/>
        <v>40</v>
      </c>
      <c r="M427" s="50">
        <f t="shared" si="249"/>
        <v>0</v>
      </c>
      <c r="N427" s="50">
        <f t="shared" si="249"/>
        <v>0</v>
      </c>
      <c r="O427" s="50">
        <f t="shared" si="249"/>
        <v>0</v>
      </c>
    </row>
    <row r="428" spans="1:15" s="5" customFormat="1" ht="39.75" customHeight="1" hidden="1">
      <c r="A428" s="26" t="s">
        <v>308</v>
      </c>
      <c r="B428" s="4" t="s">
        <v>15</v>
      </c>
      <c r="C428" s="9" t="s">
        <v>9</v>
      </c>
      <c r="D428" s="9" t="s">
        <v>297</v>
      </c>
      <c r="E428" s="9"/>
      <c r="F428" s="51">
        <f t="shared" si="248"/>
        <v>40</v>
      </c>
      <c r="G428" s="51">
        <f t="shared" si="248"/>
        <v>40</v>
      </c>
      <c r="H428" s="51">
        <f t="shared" si="248"/>
        <v>0</v>
      </c>
      <c r="I428" s="51">
        <f t="shared" si="248"/>
        <v>0</v>
      </c>
      <c r="J428" s="51">
        <f t="shared" si="248"/>
        <v>0</v>
      </c>
      <c r="K428" s="51">
        <f>K429</f>
        <v>40</v>
      </c>
      <c r="L428" s="51">
        <f t="shared" si="249"/>
        <v>40</v>
      </c>
      <c r="M428" s="51">
        <f t="shared" si="249"/>
        <v>0</v>
      </c>
      <c r="N428" s="51">
        <f t="shared" si="249"/>
        <v>0</v>
      </c>
      <c r="O428" s="51">
        <f t="shared" si="249"/>
        <v>0</v>
      </c>
    </row>
    <row r="429" spans="1:15" s="40" customFormat="1" ht="19.5" hidden="1" thickBot="1">
      <c r="A429" s="61" t="s">
        <v>128</v>
      </c>
      <c r="B429" s="62" t="s">
        <v>15</v>
      </c>
      <c r="C429" s="63" t="s">
        <v>9</v>
      </c>
      <c r="D429" s="63" t="s">
        <v>297</v>
      </c>
      <c r="E429" s="63" t="s">
        <v>27</v>
      </c>
      <c r="F429" s="94">
        <f>SUM(G429:J429)-H429</f>
        <v>40</v>
      </c>
      <c r="G429" s="64">
        <v>40</v>
      </c>
      <c r="H429" s="64"/>
      <c r="I429" s="64"/>
      <c r="J429" s="64"/>
      <c r="K429" s="94">
        <f>SUM(L429:O429)-M429</f>
        <v>40</v>
      </c>
      <c r="L429" s="64">
        <v>40</v>
      </c>
      <c r="M429" s="64"/>
      <c r="N429" s="64"/>
      <c r="O429" s="64"/>
    </row>
    <row r="430" spans="1:15" s="17" customFormat="1" ht="19.5" thickBot="1">
      <c r="A430" s="96" t="s">
        <v>16</v>
      </c>
      <c r="B430" s="95"/>
      <c r="C430" s="65"/>
      <c r="D430" s="65"/>
      <c r="E430" s="65"/>
      <c r="F430" s="66">
        <f aca="true" t="shared" si="250" ref="F430:O430">SUM(F10,F59,F83,F106,F189,F194,F263,F311,F397)</f>
        <v>1416642.5</v>
      </c>
      <c r="G430" s="66">
        <f t="shared" si="250"/>
        <v>1137786.8</v>
      </c>
      <c r="H430" s="66">
        <f t="shared" si="250"/>
        <v>315434.80000000005</v>
      </c>
      <c r="I430" s="66">
        <f t="shared" si="250"/>
        <v>72882.40000000001</v>
      </c>
      <c r="J430" s="67">
        <f t="shared" si="250"/>
        <v>205973.3</v>
      </c>
      <c r="K430" s="66">
        <f t="shared" si="250"/>
        <v>1273155.4999999998</v>
      </c>
      <c r="L430" s="66">
        <f t="shared" si="250"/>
        <v>1008697.6999999998</v>
      </c>
      <c r="M430" s="66">
        <f t="shared" si="250"/>
        <v>235744.89999999997</v>
      </c>
      <c r="N430" s="66">
        <f t="shared" si="250"/>
        <v>68648.1</v>
      </c>
      <c r="O430" s="67">
        <f t="shared" si="250"/>
        <v>195809.7</v>
      </c>
    </row>
    <row r="431" spans="1:5" s="8" customFormat="1" ht="18.75">
      <c r="A431" s="33"/>
      <c r="B431" s="20"/>
      <c r="C431" s="21"/>
      <c r="D431" s="21"/>
      <c r="E431" s="21"/>
    </row>
    <row r="432" spans="1:5" s="5" customFormat="1" ht="18.75">
      <c r="A432" s="34"/>
      <c r="B432" s="23"/>
      <c r="C432" s="24"/>
      <c r="D432" s="24"/>
      <c r="E432" s="24"/>
    </row>
    <row r="433" spans="1:2" s="5" customFormat="1" ht="18.75">
      <c r="A433" s="35"/>
      <c r="B433" s="22"/>
    </row>
    <row r="434" spans="1:2" s="5" customFormat="1" ht="18.75">
      <c r="A434" s="35"/>
      <c r="B434" s="22"/>
    </row>
    <row r="435" spans="1:2" s="5" customFormat="1" ht="18.75">
      <c r="A435" s="35"/>
      <c r="B435" s="22"/>
    </row>
    <row r="436" spans="1:2" s="5" customFormat="1" ht="18.75">
      <c r="A436" s="35"/>
      <c r="B436" s="22"/>
    </row>
    <row r="437" spans="1:5" s="5" customFormat="1" ht="18.75">
      <c r="A437" s="34"/>
      <c r="B437" s="23"/>
      <c r="C437" s="24"/>
      <c r="D437" s="24"/>
      <c r="E437" s="24"/>
    </row>
    <row r="438" spans="1:5" s="5" customFormat="1" ht="18.75">
      <c r="A438" s="34"/>
      <c r="B438" s="23"/>
      <c r="C438" s="24"/>
      <c r="D438" s="24"/>
      <c r="E438" s="24"/>
    </row>
    <row r="439" spans="1:5" s="5" customFormat="1" ht="18.75">
      <c r="A439" s="34"/>
      <c r="B439" s="23"/>
      <c r="C439" s="24"/>
      <c r="D439" s="24"/>
      <c r="E439" s="24"/>
    </row>
    <row r="440" spans="1:5" s="5" customFormat="1" ht="18.75">
      <c r="A440" s="34"/>
      <c r="B440" s="23"/>
      <c r="C440" s="24"/>
      <c r="D440" s="24"/>
      <c r="E440" s="24"/>
    </row>
    <row r="441" spans="1:5" s="5" customFormat="1" ht="18.75">
      <c r="A441" s="34"/>
      <c r="B441" s="23"/>
      <c r="C441" s="24"/>
      <c r="D441" s="24"/>
      <c r="E441" s="24"/>
    </row>
    <row r="442" spans="1:5" s="5" customFormat="1" ht="18.75">
      <c r="A442" s="34"/>
      <c r="B442" s="23"/>
      <c r="C442" s="24"/>
      <c r="D442" s="24"/>
      <c r="E442" s="24"/>
    </row>
    <row r="443" spans="1:5" s="5" customFormat="1" ht="18.75">
      <c r="A443" s="34"/>
      <c r="B443" s="23"/>
      <c r="C443" s="24"/>
      <c r="D443" s="24"/>
      <c r="E443" s="24"/>
    </row>
    <row r="444" spans="1:5" s="5" customFormat="1" ht="18.75">
      <c r="A444" s="34"/>
      <c r="B444" s="23"/>
      <c r="C444" s="24"/>
      <c r="D444" s="24"/>
      <c r="E444" s="24"/>
    </row>
    <row r="445" spans="1:5" s="5" customFormat="1" ht="18.75">
      <c r="A445" s="34"/>
      <c r="B445" s="23"/>
      <c r="C445" s="24"/>
      <c r="D445" s="24"/>
      <c r="E445" s="24"/>
    </row>
    <row r="446" spans="1:5" s="5" customFormat="1" ht="18.75">
      <c r="A446" s="34"/>
      <c r="B446" s="23"/>
      <c r="C446" s="24"/>
      <c r="D446" s="24"/>
      <c r="E446" s="24"/>
    </row>
    <row r="447" spans="1:5" s="5" customFormat="1" ht="18.75">
      <c r="A447" s="34"/>
      <c r="B447" s="23"/>
      <c r="C447" s="24"/>
      <c r="D447" s="24"/>
      <c r="E447" s="24"/>
    </row>
    <row r="448" spans="1:5" s="5" customFormat="1" ht="18.75">
      <c r="A448" s="34"/>
      <c r="B448" s="23"/>
      <c r="C448" s="24"/>
      <c r="D448" s="24"/>
      <c r="E448" s="24"/>
    </row>
    <row r="449" spans="1:5" s="5" customFormat="1" ht="18.75">
      <c r="A449" s="34"/>
      <c r="B449" s="23"/>
      <c r="C449" s="24"/>
      <c r="D449" s="24"/>
      <c r="E449" s="24"/>
    </row>
    <row r="450" spans="1:5" s="5" customFormat="1" ht="18.75">
      <c r="A450" s="34"/>
      <c r="B450" s="23"/>
      <c r="C450" s="24"/>
      <c r="D450" s="24"/>
      <c r="E450" s="24"/>
    </row>
    <row r="451" spans="1:5" s="5" customFormat="1" ht="18.75">
      <c r="A451" s="34"/>
      <c r="B451" s="23"/>
      <c r="C451" s="24"/>
      <c r="D451" s="24"/>
      <c r="E451" s="24"/>
    </row>
    <row r="452" spans="1:5" s="5" customFormat="1" ht="18.75">
      <c r="A452" s="34"/>
      <c r="B452" s="23"/>
      <c r="C452" s="24"/>
      <c r="D452" s="24"/>
      <c r="E452" s="24"/>
    </row>
    <row r="453" spans="1:5" s="5" customFormat="1" ht="18.75">
      <c r="A453" s="34"/>
      <c r="B453" s="23"/>
      <c r="C453" s="24"/>
      <c r="D453" s="24"/>
      <c r="E453" s="24"/>
    </row>
    <row r="454" spans="1:5" s="5" customFormat="1" ht="18.75">
      <c r="A454" s="34"/>
      <c r="B454" s="23"/>
      <c r="C454" s="24"/>
      <c r="D454" s="24"/>
      <c r="E454" s="24"/>
    </row>
    <row r="455" spans="1:5" s="5" customFormat="1" ht="18.75">
      <c r="A455" s="34"/>
      <c r="B455" s="23"/>
      <c r="C455" s="24"/>
      <c r="D455" s="24"/>
      <c r="E455" s="24"/>
    </row>
    <row r="456" spans="1:5" s="5" customFormat="1" ht="18.75">
      <c r="A456" s="34"/>
      <c r="B456" s="23"/>
      <c r="C456" s="24"/>
      <c r="D456" s="24"/>
      <c r="E456" s="24"/>
    </row>
    <row r="457" spans="1:5" s="5" customFormat="1" ht="18.75">
      <c r="A457" s="34"/>
      <c r="B457" s="23"/>
      <c r="C457" s="24"/>
      <c r="D457" s="24"/>
      <c r="E457" s="24"/>
    </row>
    <row r="458" spans="1:5" s="5" customFormat="1" ht="18.75">
      <c r="A458" s="34"/>
      <c r="B458" s="23"/>
      <c r="C458" s="24"/>
      <c r="D458" s="24"/>
      <c r="E458" s="24"/>
    </row>
    <row r="459" spans="1:5" s="5" customFormat="1" ht="18.75">
      <c r="A459" s="34"/>
      <c r="B459" s="23"/>
      <c r="C459" s="24"/>
      <c r="D459" s="24"/>
      <c r="E459" s="24"/>
    </row>
    <row r="460" spans="1:5" s="5" customFormat="1" ht="18.75">
      <c r="A460" s="34"/>
      <c r="B460" s="23"/>
      <c r="C460" s="24"/>
      <c r="D460" s="24"/>
      <c r="E460" s="24"/>
    </row>
    <row r="461" spans="1:5" s="5" customFormat="1" ht="18.75">
      <c r="A461" s="34"/>
      <c r="B461" s="23"/>
      <c r="C461" s="24"/>
      <c r="D461" s="24"/>
      <c r="E461" s="24"/>
    </row>
    <row r="462" spans="1:5" s="5" customFormat="1" ht="18.75">
      <c r="A462" s="34"/>
      <c r="B462" s="23"/>
      <c r="C462" s="24"/>
      <c r="D462" s="24"/>
      <c r="E462" s="24"/>
    </row>
    <row r="463" spans="1:5" s="5" customFormat="1" ht="18.75">
      <c r="A463" s="34"/>
      <c r="B463" s="23"/>
      <c r="C463" s="24"/>
      <c r="D463" s="24"/>
      <c r="E463" s="24"/>
    </row>
    <row r="464" spans="1:5" s="5" customFormat="1" ht="18.75">
      <c r="A464" s="34"/>
      <c r="B464" s="23"/>
      <c r="C464" s="24"/>
      <c r="D464" s="24"/>
      <c r="E464" s="24"/>
    </row>
    <row r="465" spans="1:5" s="5" customFormat="1" ht="18.75">
      <c r="A465" s="34"/>
      <c r="B465" s="23"/>
      <c r="C465" s="24"/>
      <c r="D465" s="24"/>
      <c r="E465" s="24"/>
    </row>
    <row r="466" spans="1:5" s="5" customFormat="1" ht="18.75">
      <c r="A466" s="34"/>
      <c r="B466" s="23"/>
      <c r="C466" s="24"/>
      <c r="D466" s="24"/>
      <c r="E466" s="24"/>
    </row>
    <row r="467" spans="1:5" s="5" customFormat="1" ht="18.75">
      <c r="A467" s="34"/>
      <c r="B467" s="23"/>
      <c r="C467" s="24"/>
      <c r="D467" s="24"/>
      <c r="E467" s="24"/>
    </row>
    <row r="468" spans="1:5" s="5" customFormat="1" ht="18.75">
      <c r="A468" s="34"/>
      <c r="B468" s="23"/>
      <c r="C468" s="24"/>
      <c r="D468" s="24"/>
      <c r="E468" s="24"/>
    </row>
    <row r="469" spans="1:5" s="5" customFormat="1" ht="18.75">
      <c r="A469" s="34"/>
      <c r="B469" s="23"/>
      <c r="C469" s="24"/>
      <c r="D469" s="24"/>
      <c r="E469" s="24"/>
    </row>
    <row r="470" spans="1:5" s="5" customFormat="1" ht="18.75">
      <c r="A470" s="34"/>
      <c r="B470" s="23"/>
      <c r="C470" s="24"/>
      <c r="D470" s="24"/>
      <c r="E470" s="24"/>
    </row>
    <row r="471" spans="1:5" s="5" customFormat="1" ht="18.75">
      <c r="A471" s="34"/>
      <c r="B471" s="23"/>
      <c r="C471" s="24"/>
      <c r="D471" s="24"/>
      <c r="E471" s="24"/>
    </row>
    <row r="472" spans="1:5" s="5" customFormat="1" ht="18.75">
      <c r="A472" s="36"/>
      <c r="B472" s="23"/>
      <c r="C472" s="24"/>
      <c r="D472" s="24"/>
      <c r="E472" s="24"/>
    </row>
    <row r="473" spans="1:5" s="5" customFormat="1" ht="18.75">
      <c r="A473" s="36"/>
      <c r="B473" s="23"/>
      <c r="C473" s="24"/>
      <c r="D473" s="24"/>
      <c r="E473" s="24"/>
    </row>
    <row r="474" spans="1:5" s="5" customFormat="1" ht="18.75">
      <c r="A474" s="36"/>
      <c r="B474" s="23"/>
      <c r="C474" s="24"/>
      <c r="D474" s="24"/>
      <c r="E474" s="24"/>
    </row>
    <row r="475" spans="1:5" s="5" customFormat="1" ht="18.75">
      <c r="A475" s="36"/>
      <c r="B475" s="23"/>
      <c r="C475" s="24"/>
      <c r="D475" s="24"/>
      <c r="E475" s="24"/>
    </row>
    <row r="476" spans="1:5" s="5" customFormat="1" ht="18.75">
      <c r="A476" s="36"/>
      <c r="B476" s="23"/>
      <c r="C476" s="24"/>
      <c r="D476" s="24"/>
      <c r="E476" s="24"/>
    </row>
    <row r="477" spans="1:5" s="5" customFormat="1" ht="18.75">
      <c r="A477" s="36"/>
      <c r="B477" s="23"/>
      <c r="C477" s="24"/>
      <c r="D477" s="24"/>
      <c r="E477" s="24"/>
    </row>
    <row r="478" spans="1:5" s="5" customFormat="1" ht="18.75">
      <c r="A478" s="34"/>
      <c r="B478" s="23"/>
      <c r="C478" s="24"/>
      <c r="D478" s="24"/>
      <c r="E478" s="24"/>
    </row>
    <row r="479" spans="1:5" s="5" customFormat="1" ht="18.75">
      <c r="A479" s="34"/>
      <c r="B479" s="23"/>
      <c r="C479" s="24"/>
      <c r="D479" s="24"/>
      <c r="E479" s="24"/>
    </row>
    <row r="480" spans="1:5" s="5" customFormat="1" ht="18.75">
      <c r="A480" s="34"/>
      <c r="B480" s="23"/>
      <c r="C480" s="24"/>
      <c r="D480" s="24"/>
      <c r="E480" s="24"/>
    </row>
    <row r="481" spans="1:5" s="5" customFormat="1" ht="18.75">
      <c r="A481" s="34"/>
      <c r="B481" s="23"/>
      <c r="C481" s="24"/>
      <c r="D481" s="24"/>
      <c r="E481" s="24"/>
    </row>
    <row r="482" spans="1:5" s="5" customFormat="1" ht="18.75">
      <c r="A482" s="34"/>
      <c r="B482" s="23"/>
      <c r="C482" s="24"/>
      <c r="D482" s="24"/>
      <c r="E482" s="24"/>
    </row>
    <row r="483" spans="1:5" s="5" customFormat="1" ht="18.75">
      <c r="A483" s="34"/>
      <c r="B483" s="23"/>
      <c r="C483" s="24"/>
      <c r="D483" s="24"/>
      <c r="E483" s="24"/>
    </row>
    <row r="484" spans="1:5" s="5" customFormat="1" ht="18.75">
      <c r="A484" s="34"/>
      <c r="B484" s="23"/>
      <c r="C484" s="24"/>
      <c r="D484" s="24"/>
      <c r="E484" s="24"/>
    </row>
    <row r="485" spans="1:5" s="5" customFormat="1" ht="18.75">
      <c r="A485" s="34"/>
      <c r="B485" s="23"/>
      <c r="C485" s="24"/>
      <c r="D485" s="24"/>
      <c r="E485" s="24"/>
    </row>
    <row r="486" spans="1:5" s="5" customFormat="1" ht="18.75">
      <c r="A486" s="34"/>
      <c r="B486" s="23"/>
      <c r="C486" s="24"/>
      <c r="D486" s="24"/>
      <c r="E486" s="24"/>
    </row>
    <row r="487" spans="1:5" s="5" customFormat="1" ht="18.75">
      <c r="A487" s="34"/>
      <c r="B487" s="23"/>
      <c r="C487" s="24"/>
      <c r="D487" s="24"/>
      <c r="E487" s="24"/>
    </row>
    <row r="488" spans="1:5" s="5" customFormat="1" ht="18.75">
      <c r="A488" s="34"/>
      <c r="B488" s="23"/>
      <c r="C488" s="24"/>
      <c r="D488" s="24"/>
      <c r="E488" s="24"/>
    </row>
    <row r="489" spans="1:5" s="5" customFormat="1" ht="18.75">
      <c r="A489" s="34"/>
      <c r="B489" s="23"/>
      <c r="C489" s="24"/>
      <c r="D489" s="24"/>
      <c r="E489" s="24"/>
    </row>
    <row r="490" spans="1:5" s="5" customFormat="1" ht="18.75">
      <c r="A490" s="34"/>
      <c r="B490" s="23"/>
      <c r="C490" s="24"/>
      <c r="D490" s="24"/>
      <c r="E490" s="24"/>
    </row>
    <row r="491" spans="1:5" s="5" customFormat="1" ht="18.75">
      <c r="A491" s="34"/>
      <c r="B491" s="23"/>
      <c r="C491" s="24"/>
      <c r="D491" s="24"/>
      <c r="E491" s="24"/>
    </row>
    <row r="492" spans="1:5" s="5" customFormat="1" ht="18.75">
      <c r="A492" s="34"/>
      <c r="B492" s="23"/>
      <c r="C492" s="24"/>
      <c r="D492" s="24"/>
      <c r="E492" s="24"/>
    </row>
    <row r="493" spans="1:5" s="5" customFormat="1" ht="18.75">
      <c r="A493" s="34"/>
      <c r="B493" s="23"/>
      <c r="C493" s="24"/>
      <c r="D493" s="24"/>
      <c r="E493" s="24"/>
    </row>
    <row r="494" spans="1:5" s="5" customFormat="1" ht="18.75">
      <c r="A494" s="34"/>
      <c r="B494" s="23"/>
      <c r="C494" s="24"/>
      <c r="D494" s="24"/>
      <c r="E494" s="24"/>
    </row>
    <row r="495" spans="1:5" s="5" customFormat="1" ht="18.75">
      <c r="A495" s="34"/>
      <c r="B495" s="23"/>
      <c r="C495" s="24"/>
      <c r="D495" s="24"/>
      <c r="E495" s="24"/>
    </row>
    <row r="496" spans="1:5" s="5" customFormat="1" ht="18.75">
      <c r="A496" s="34"/>
      <c r="B496" s="23"/>
      <c r="C496" s="24"/>
      <c r="D496" s="24"/>
      <c r="E496" s="24"/>
    </row>
    <row r="497" spans="1:5" s="5" customFormat="1" ht="18.75">
      <c r="A497" s="34"/>
      <c r="B497" s="23"/>
      <c r="C497" s="24"/>
      <c r="D497" s="24"/>
      <c r="E497" s="24"/>
    </row>
    <row r="498" spans="1:5" s="5" customFormat="1" ht="18.75">
      <c r="A498" s="34"/>
      <c r="B498" s="23"/>
      <c r="C498" s="24"/>
      <c r="D498" s="24"/>
      <c r="E498" s="24"/>
    </row>
    <row r="499" spans="1:5" s="5" customFormat="1" ht="18.75">
      <c r="A499" s="34"/>
      <c r="B499" s="23"/>
      <c r="C499" s="24"/>
      <c r="D499" s="24"/>
      <c r="E499" s="24"/>
    </row>
    <row r="500" spans="1:5" s="5" customFormat="1" ht="18.75">
      <c r="A500" s="34"/>
      <c r="B500" s="23"/>
      <c r="C500" s="24"/>
      <c r="D500" s="24"/>
      <c r="E500" s="24"/>
    </row>
    <row r="501" spans="1:5" s="5" customFormat="1" ht="18.75">
      <c r="A501" s="34"/>
      <c r="B501" s="23"/>
      <c r="C501" s="24"/>
      <c r="D501" s="24"/>
      <c r="E501" s="24"/>
    </row>
    <row r="502" spans="1:5" s="5" customFormat="1" ht="18.75">
      <c r="A502" s="34"/>
      <c r="B502" s="23"/>
      <c r="C502" s="24"/>
      <c r="D502" s="24"/>
      <c r="E502" s="24"/>
    </row>
    <row r="503" spans="1:5" s="5" customFormat="1" ht="18.75">
      <c r="A503" s="34"/>
      <c r="B503" s="23"/>
      <c r="C503" s="24"/>
      <c r="D503" s="24"/>
      <c r="E503" s="24"/>
    </row>
    <row r="504" spans="1:5" s="5" customFormat="1" ht="18.75">
      <c r="A504" s="34"/>
      <c r="B504" s="23"/>
      <c r="C504" s="24"/>
      <c r="D504" s="24"/>
      <c r="E504" s="24"/>
    </row>
    <row r="505" spans="1:5" s="5" customFormat="1" ht="18.75">
      <c r="A505" s="34"/>
      <c r="B505" s="23"/>
      <c r="C505" s="24"/>
      <c r="D505" s="24"/>
      <c r="E505" s="24"/>
    </row>
    <row r="506" spans="1:5" s="5" customFormat="1" ht="18.75">
      <c r="A506" s="34"/>
      <c r="B506" s="23"/>
      <c r="C506" s="24"/>
      <c r="D506" s="24"/>
      <c r="E506" s="24"/>
    </row>
    <row r="507" spans="1:5" s="5" customFormat="1" ht="18.75">
      <c r="A507" s="34"/>
      <c r="B507" s="23"/>
      <c r="C507" s="24"/>
      <c r="D507" s="24"/>
      <c r="E507" s="24"/>
    </row>
    <row r="508" spans="1:5" s="5" customFormat="1" ht="18.75">
      <c r="A508" s="34"/>
      <c r="B508" s="23"/>
      <c r="C508" s="24"/>
      <c r="D508" s="24"/>
      <c r="E508" s="24"/>
    </row>
    <row r="509" spans="1:5" s="5" customFormat="1" ht="18.75">
      <c r="A509" s="34"/>
      <c r="B509" s="23"/>
      <c r="C509" s="24"/>
      <c r="D509" s="24"/>
      <c r="E509" s="24"/>
    </row>
    <row r="510" spans="1:5" s="5" customFormat="1" ht="18.75">
      <c r="A510" s="34"/>
      <c r="B510" s="23"/>
      <c r="C510" s="24"/>
      <c r="D510" s="24"/>
      <c r="E510" s="24"/>
    </row>
    <row r="511" spans="1:5" s="5" customFormat="1" ht="18.75">
      <c r="A511" s="34"/>
      <c r="B511" s="23"/>
      <c r="C511" s="24"/>
      <c r="D511" s="24"/>
      <c r="E511" s="24"/>
    </row>
    <row r="512" spans="1:5" s="5" customFormat="1" ht="18.75">
      <c r="A512" s="34"/>
      <c r="B512" s="23"/>
      <c r="C512" s="24"/>
      <c r="D512" s="24"/>
      <c r="E512" s="24"/>
    </row>
    <row r="513" spans="1:5" s="5" customFormat="1" ht="18.75">
      <c r="A513" s="34"/>
      <c r="B513" s="23"/>
      <c r="C513" s="24"/>
      <c r="D513" s="24"/>
      <c r="E513" s="24"/>
    </row>
    <row r="514" spans="1:5" s="5" customFormat="1" ht="18.75">
      <c r="A514" s="34"/>
      <c r="B514" s="23"/>
      <c r="C514" s="24"/>
      <c r="D514" s="24"/>
      <c r="E514" s="24"/>
    </row>
    <row r="515" spans="1:5" s="5" customFormat="1" ht="18.75">
      <c r="A515" s="34"/>
      <c r="B515" s="23"/>
      <c r="C515" s="24"/>
      <c r="D515" s="24"/>
      <c r="E515" s="24"/>
    </row>
    <row r="516" spans="1:5" s="5" customFormat="1" ht="18.75">
      <c r="A516" s="34"/>
      <c r="B516" s="23"/>
      <c r="C516" s="24"/>
      <c r="D516" s="24"/>
      <c r="E516" s="24"/>
    </row>
    <row r="517" spans="1:5" s="5" customFormat="1" ht="18.75">
      <c r="A517" s="34"/>
      <c r="B517" s="23"/>
      <c r="C517" s="24"/>
      <c r="D517" s="24"/>
      <c r="E517" s="24"/>
    </row>
    <row r="518" spans="1:5" s="5" customFormat="1" ht="18.75">
      <c r="A518" s="34"/>
      <c r="B518" s="23"/>
      <c r="C518" s="24"/>
      <c r="D518" s="24"/>
      <c r="E518" s="24"/>
    </row>
    <row r="519" spans="1:5" s="5" customFormat="1" ht="18.75">
      <c r="A519" s="34"/>
      <c r="B519" s="23"/>
      <c r="C519" s="24"/>
      <c r="D519" s="24"/>
      <c r="E519" s="24"/>
    </row>
    <row r="520" spans="1:5" s="5" customFormat="1" ht="18.75">
      <c r="A520" s="34"/>
      <c r="B520" s="23"/>
      <c r="C520" s="24"/>
      <c r="D520" s="24"/>
      <c r="E520" s="24"/>
    </row>
    <row r="521" spans="1:5" s="5" customFormat="1" ht="18.75">
      <c r="A521" s="34"/>
      <c r="B521" s="23"/>
      <c r="C521" s="24"/>
      <c r="D521" s="24"/>
      <c r="E521" s="24"/>
    </row>
    <row r="522" spans="1:5" s="5" customFormat="1" ht="18.75">
      <c r="A522" s="34"/>
      <c r="B522" s="23"/>
      <c r="C522" s="24"/>
      <c r="D522" s="24"/>
      <c r="E522" s="24"/>
    </row>
    <row r="523" spans="1:5" s="5" customFormat="1" ht="18.75">
      <c r="A523" s="34"/>
      <c r="B523" s="23"/>
      <c r="C523" s="24"/>
      <c r="D523" s="24"/>
      <c r="E523" s="24"/>
    </row>
    <row r="524" spans="1:5" s="5" customFormat="1" ht="18.75">
      <c r="A524" s="34"/>
      <c r="B524" s="23"/>
      <c r="C524" s="24"/>
      <c r="D524" s="24"/>
      <c r="E524" s="24"/>
    </row>
    <row r="525" spans="1:5" s="5" customFormat="1" ht="18.75">
      <c r="A525" s="34"/>
      <c r="B525" s="23"/>
      <c r="C525" s="24"/>
      <c r="D525" s="24"/>
      <c r="E525" s="24"/>
    </row>
    <row r="526" spans="1:5" s="5" customFormat="1" ht="18.75">
      <c r="A526" s="34"/>
      <c r="B526" s="23"/>
      <c r="C526" s="24"/>
      <c r="D526" s="24"/>
      <c r="E526" s="24"/>
    </row>
    <row r="527" spans="1:5" s="5" customFormat="1" ht="18.75">
      <c r="A527" s="34"/>
      <c r="B527" s="23"/>
      <c r="C527" s="24"/>
      <c r="D527" s="24"/>
      <c r="E527" s="24"/>
    </row>
    <row r="528" spans="1:5" s="5" customFormat="1" ht="18.75">
      <c r="A528" s="34"/>
      <c r="B528" s="23"/>
      <c r="C528" s="24"/>
      <c r="D528" s="24"/>
      <c r="E528" s="24"/>
    </row>
    <row r="529" spans="1:5" s="5" customFormat="1" ht="18.75">
      <c r="A529" s="34"/>
      <c r="B529" s="23"/>
      <c r="C529" s="24"/>
      <c r="D529" s="24"/>
      <c r="E529" s="24"/>
    </row>
    <row r="530" spans="1:5" s="5" customFormat="1" ht="18.75">
      <c r="A530" s="34"/>
      <c r="B530" s="23"/>
      <c r="C530" s="24"/>
      <c r="D530" s="24"/>
      <c r="E530" s="24"/>
    </row>
    <row r="531" spans="1:5" s="5" customFormat="1" ht="18.75">
      <c r="A531" s="34"/>
      <c r="B531" s="23"/>
      <c r="C531" s="24"/>
      <c r="D531" s="24"/>
      <c r="E531" s="24"/>
    </row>
    <row r="532" spans="1:5" s="5" customFormat="1" ht="18.75">
      <c r="A532" s="34"/>
      <c r="B532" s="23"/>
      <c r="C532" s="24"/>
      <c r="D532" s="24"/>
      <c r="E532" s="24"/>
    </row>
    <row r="533" spans="1:5" s="5" customFormat="1" ht="18.75">
      <c r="A533" s="34"/>
      <c r="B533" s="23"/>
      <c r="C533" s="24"/>
      <c r="D533" s="24"/>
      <c r="E533" s="24"/>
    </row>
    <row r="534" spans="1:5" s="5" customFormat="1" ht="18.75">
      <c r="A534" s="34"/>
      <c r="B534" s="23"/>
      <c r="C534" s="24"/>
      <c r="D534" s="24"/>
      <c r="E534" s="24"/>
    </row>
    <row r="535" spans="1:5" s="5" customFormat="1" ht="18.75">
      <c r="A535" s="34"/>
      <c r="B535" s="23"/>
      <c r="C535" s="24"/>
      <c r="D535" s="24"/>
      <c r="E535" s="24"/>
    </row>
    <row r="536" spans="1:5" s="5" customFormat="1" ht="18.75">
      <c r="A536" s="34"/>
      <c r="B536" s="23"/>
      <c r="C536" s="24"/>
      <c r="D536" s="24"/>
      <c r="E536" s="24"/>
    </row>
    <row r="537" spans="1:5" s="5" customFormat="1" ht="18.75">
      <c r="A537" s="34"/>
      <c r="B537" s="23"/>
      <c r="C537" s="24"/>
      <c r="D537" s="24"/>
      <c r="E537" s="24"/>
    </row>
    <row r="538" spans="1:5" s="5" customFormat="1" ht="18.75">
      <c r="A538" s="34"/>
      <c r="B538" s="23"/>
      <c r="C538" s="24"/>
      <c r="D538" s="24"/>
      <c r="E538" s="24"/>
    </row>
    <row r="539" spans="1:5" s="5" customFormat="1" ht="18.75">
      <c r="A539" s="34"/>
      <c r="B539" s="23"/>
      <c r="C539" s="24"/>
      <c r="D539" s="24"/>
      <c r="E539" s="24"/>
    </row>
    <row r="540" spans="1:5" s="5" customFormat="1" ht="18.75">
      <c r="A540" s="34"/>
      <c r="B540" s="23"/>
      <c r="C540" s="24"/>
      <c r="D540" s="24"/>
      <c r="E540" s="24"/>
    </row>
    <row r="541" spans="1:5" s="5" customFormat="1" ht="18.75">
      <c r="A541" s="34"/>
      <c r="B541" s="23"/>
      <c r="C541" s="24"/>
      <c r="D541" s="24"/>
      <c r="E541" s="24"/>
    </row>
    <row r="542" spans="1:5" s="5" customFormat="1" ht="18.75">
      <c r="A542" s="34"/>
      <c r="B542" s="23"/>
      <c r="C542" s="24"/>
      <c r="D542" s="24"/>
      <c r="E542" s="24"/>
    </row>
    <row r="543" spans="1:5" s="5" customFormat="1" ht="18.75">
      <c r="A543" s="34"/>
      <c r="B543" s="23"/>
      <c r="C543" s="24"/>
      <c r="D543" s="24"/>
      <c r="E543" s="24"/>
    </row>
    <row r="544" spans="1:5" s="5" customFormat="1" ht="18.75">
      <c r="A544" s="34"/>
      <c r="B544" s="23"/>
      <c r="C544" s="24"/>
      <c r="D544" s="24"/>
      <c r="E544" s="24"/>
    </row>
    <row r="545" spans="1:5" s="5" customFormat="1" ht="18.75">
      <c r="A545" s="34"/>
      <c r="B545" s="23"/>
      <c r="C545" s="24"/>
      <c r="D545" s="24"/>
      <c r="E545" s="24"/>
    </row>
    <row r="546" spans="1:5" s="5" customFormat="1" ht="18.75">
      <c r="A546" s="34"/>
      <c r="B546" s="23"/>
      <c r="C546" s="24"/>
      <c r="D546" s="24"/>
      <c r="E546" s="24"/>
    </row>
    <row r="547" spans="1:5" s="5" customFormat="1" ht="18.75">
      <c r="A547" s="34"/>
      <c r="B547" s="23"/>
      <c r="C547" s="24"/>
      <c r="D547" s="24"/>
      <c r="E547" s="24"/>
    </row>
    <row r="548" spans="1:5" s="5" customFormat="1" ht="18.75">
      <c r="A548" s="34"/>
      <c r="B548" s="23"/>
      <c r="C548" s="24"/>
      <c r="D548" s="24"/>
      <c r="E548" s="24"/>
    </row>
    <row r="549" spans="1:5" s="5" customFormat="1" ht="18.75">
      <c r="A549" s="34"/>
      <c r="B549" s="23"/>
      <c r="C549" s="24"/>
      <c r="D549" s="24"/>
      <c r="E549" s="24"/>
    </row>
    <row r="550" spans="1:5" s="5" customFormat="1" ht="18.75">
      <c r="A550" s="34"/>
      <c r="B550" s="23"/>
      <c r="C550" s="24"/>
      <c r="D550" s="24"/>
      <c r="E550" s="24"/>
    </row>
    <row r="551" spans="1:5" s="5" customFormat="1" ht="18.75">
      <c r="A551" s="34"/>
      <c r="B551" s="23"/>
      <c r="C551" s="24"/>
      <c r="D551" s="24"/>
      <c r="E551" s="24"/>
    </row>
    <row r="552" spans="1:5" s="5" customFormat="1" ht="18.75">
      <c r="A552" s="34"/>
      <c r="B552" s="23"/>
      <c r="C552" s="24"/>
      <c r="D552" s="24"/>
      <c r="E552" s="24"/>
    </row>
    <row r="553" spans="1:5" s="5" customFormat="1" ht="18.75">
      <c r="A553" s="34"/>
      <c r="B553" s="23"/>
      <c r="C553" s="24"/>
      <c r="D553" s="24"/>
      <c r="E553" s="24"/>
    </row>
    <row r="554" spans="1:5" s="5" customFormat="1" ht="18.75">
      <c r="A554" s="34"/>
      <c r="B554" s="23"/>
      <c r="C554" s="24"/>
      <c r="D554" s="24"/>
      <c r="E554" s="24"/>
    </row>
    <row r="555" spans="1:5" s="5" customFormat="1" ht="18.75">
      <c r="A555" s="34"/>
      <c r="B555" s="23"/>
      <c r="C555" s="24"/>
      <c r="D555" s="24"/>
      <c r="E555" s="24"/>
    </row>
    <row r="556" spans="1:5" s="5" customFormat="1" ht="18.75">
      <c r="A556" s="34"/>
      <c r="B556" s="23"/>
      <c r="C556" s="24"/>
      <c r="D556" s="24"/>
      <c r="E556" s="24"/>
    </row>
    <row r="557" spans="1:5" s="5" customFormat="1" ht="18.75">
      <c r="A557" s="34"/>
      <c r="B557" s="23"/>
      <c r="C557" s="24"/>
      <c r="D557" s="24"/>
      <c r="E557" s="24"/>
    </row>
    <row r="558" spans="1:5" s="5" customFormat="1" ht="18.75">
      <c r="A558" s="34"/>
      <c r="B558" s="23"/>
      <c r="C558" s="24"/>
      <c r="D558" s="24"/>
      <c r="E558" s="24"/>
    </row>
    <row r="559" spans="1:5" s="5" customFormat="1" ht="18.75">
      <c r="A559" s="34"/>
      <c r="B559" s="23"/>
      <c r="C559" s="24"/>
      <c r="D559" s="24"/>
      <c r="E559" s="24"/>
    </row>
    <row r="560" spans="1:5" s="5" customFormat="1" ht="18.75">
      <c r="A560" s="34"/>
      <c r="B560" s="23"/>
      <c r="C560" s="24"/>
      <c r="D560" s="24"/>
      <c r="E560" s="24"/>
    </row>
    <row r="561" spans="1:5" s="5" customFormat="1" ht="18.75">
      <c r="A561" s="34"/>
      <c r="B561" s="23"/>
      <c r="C561" s="24"/>
      <c r="D561" s="24"/>
      <c r="E561" s="24"/>
    </row>
    <row r="562" spans="1:5" s="5" customFormat="1" ht="18.75">
      <c r="A562" s="34"/>
      <c r="B562" s="23"/>
      <c r="C562" s="24"/>
      <c r="D562" s="24"/>
      <c r="E562" s="24"/>
    </row>
    <row r="563" spans="1:5" s="5" customFormat="1" ht="18.75">
      <c r="A563" s="34"/>
      <c r="B563" s="23"/>
      <c r="C563" s="24"/>
      <c r="D563" s="24"/>
      <c r="E563" s="24"/>
    </row>
    <row r="564" spans="1:5" s="5" customFormat="1" ht="18.75">
      <c r="A564" s="34"/>
      <c r="B564" s="23"/>
      <c r="C564" s="24"/>
      <c r="D564" s="24"/>
      <c r="E564" s="24"/>
    </row>
    <row r="565" spans="1:5" s="5" customFormat="1" ht="18.75">
      <c r="A565" s="34"/>
      <c r="B565" s="23"/>
      <c r="C565" s="24"/>
      <c r="D565" s="24"/>
      <c r="E565" s="24"/>
    </row>
    <row r="566" spans="1:5" s="5" customFormat="1" ht="18.75">
      <c r="A566" s="34"/>
      <c r="B566" s="23"/>
      <c r="C566" s="24"/>
      <c r="D566" s="24"/>
      <c r="E566" s="24"/>
    </row>
    <row r="567" spans="1:5" s="5" customFormat="1" ht="18.75">
      <c r="A567" s="34"/>
      <c r="B567" s="23"/>
      <c r="C567" s="24"/>
      <c r="D567" s="24"/>
      <c r="E567" s="24"/>
    </row>
    <row r="568" spans="1:5" s="5" customFormat="1" ht="18.75">
      <c r="A568" s="34"/>
      <c r="B568" s="23"/>
      <c r="C568" s="24"/>
      <c r="D568" s="24"/>
      <c r="E568" s="24"/>
    </row>
    <row r="569" spans="1:5" s="5" customFormat="1" ht="18.75">
      <c r="A569" s="34"/>
      <c r="B569" s="23"/>
      <c r="C569" s="24"/>
      <c r="D569" s="24"/>
      <c r="E569" s="24"/>
    </row>
    <row r="570" spans="1:5" s="5" customFormat="1" ht="18.75">
      <c r="A570" s="34"/>
      <c r="B570" s="23"/>
      <c r="C570" s="24"/>
      <c r="D570" s="24"/>
      <c r="E570" s="24"/>
    </row>
    <row r="571" spans="1:5" s="5" customFormat="1" ht="18.75">
      <c r="A571" s="34"/>
      <c r="B571" s="23"/>
      <c r="C571" s="24"/>
      <c r="D571" s="24"/>
      <c r="E571" s="24"/>
    </row>
    <row r="572" spans="1:5" s="5" customFormat="1" ht="18.75">
      <c r="A572" s="34"/>
      <c r="B572" s="23"/>
      <c r="C572" s="24"/>
      <c r="D572" s="24"/>
      <c r="E572" s="24"/>
    </row>
    <row r="573" spans="1:5" s="5" customFormat="1" ht="18.75">
      <c r="A573" s="34"/>
      <c r="B573" s="23"/>
      <c r="C573" s="24"/>
      <c r="D573" s="24"/>
      <c r="E573" s="24"/>
    </row>
    <row r="574" spans="1:5" s="5" customFormat="1" ht="18.75">
      <c r="A574" s="34"/>
      <c r="B574" s="23"/>
      <c r="C574" s="24"/>
      <c r="D574" s="24"/>
      <c r="E574" s="24"/>
    </row>
    <row r="575" spans="1:5" s="5" customFormat="1" ht="18.75">
      <c r="A575" s="34"/>
      <c r="B575" s="23"/>
      <c r="C575" s="24"/>
      <c r="D575" s="24"/>
      <c r="E575" s="24"/>
    </row>
    <row r="576" spans="1:5" s="5" customFormat="1" ht="18.75">
      <c r="A576" s="34"/>
      <c r="B576" s="23"/>
      <c r="C576" s="24"/>
      <c r="D576" s="24"/>
      <c r="E576" s="24"/>
    </row>
    <row r="577" spans="1:5" s="5" customFormat="1" ht="18.75">
      <c r="A577" s="34"/>
      <c r="B577" s="23"/>
      <c r="C577" s="24"/>
      <c r="D577" s="24"/>
      <c r="E577" s="24"/>
    </row>
    <row r="578" spans="1:5" s="5" customFormat="1" ht="18.75">
      <c r="A578" s="34"/>
      <c r="B578" s="23"/>
      <c r="C578" s="24"/>
      <c r="D578" s="24"/>
      <c r="E578" s="24"/>
    </row>
    <row r="579" spans="1:5" s="5" customFormat="1" ht="18.75">
      <c r="A579" s="34"/>
      <c r="B579" s="23"/>
      <c r="C579" s="24"/>
      <c r="D579" s="24"/>
      <c r="E579" s="24"/>
    </row>
    <row r="580" spans="1:5" s="5" customFormat="1" ht="18.75">
      <c r="A580" s="34"/>
      <c r="B580" s="23"/>
      <c r="C580" s="24"/>
      <c r="D580" s="24"/>
      <c r="E580" s="24"/>
    </row>
    <row r="581" spans="1:5" s="5" customFormat="1" ht="18.75">
      <c r="A581" s="34"/>
      <c r="B581" s="23"/>
      <c r="C581" s="24"/>
      <c r="D581" s="24"/>
      <c r="E581" s="24"/>
    </row>
    <row r="582" spans="1:5" s="5" customFormat="1" ht="18.75">
      <c r="A582" s="34"/>
      <c r="B582" s="23"/>
      <c r="C582" s="24"/>
      <c r="D582" s="24"/>
      <c r="E582" s="24"/>
    </row>
    <row r="583" spans="1:5" s="5" customFormat="1" ht="18.75">
      <c r="A583" s="34"/>
      <c r="B583" s="23"/>
      <c r="C583" s="24"/>
      <c r="D583" s="24"/>
      <c r="E583" s="24"/>
    </row>
    <row r="584" spans="1:5" s="5" customFormat="1" ht="18.75">
      <c r="A584" s="34"/>
      <c r="B584" s="23"/>
      <c r="C584" s="24"/>
      <c r="D584" s="24"/>
      <c r="E584" s="24"/>
    </row>
    <row r="585" spans="1:5" s="5" customFormat="1" ht="18.75">
      <c r="A585" s="34"/>
      <c r="B585" s="23"/>
      <c r="C585" s="24"/>
      <c r="D585" s="24"/>
      <c r="E585" s="24"/>
    </row>
    <row r="586" spans="1:5" s="5" customFormat="1" ht="18.75">
      <c r="A586" s="34"/>
      <c r="B586" s="23"/>
      <c r="C586" s="24"/>
      <c r="D586" s="24"/>
      <c r="E586" s="24"/>
    </row>
    <row r="587" spans="1:5" s="5" customFormat="1" ht="18.75">
      <c r="A587" s="34"/>
      <c r="B587" s="23"/>
      <c r="C587" s="24"/>
      <c r="D587" s="24"/>
      <c r="E587" s="24"/>
    </row>
    <row r="588" spans="1:5" s="5" customFormat="1" ht="18.75">
      <c r="A588" s="34"/>
      <c r="B588" s="23"/>
      <c r="C588" s="24"/>
      <c r="D588" s="24"/>
      <c r="E588" s="24"/>
    </row>
    <row r="589" spans="1:5" s="5" customFormat="1" ht="18.75">
      <c r="A589" s="34"/>
      <c r="B589" s="23"/>
      <c r="C589" s="24"/>
      <c r="D589" s="24"/>
      <c r="E589" s="24"/>
    </row>
    <row r="590" spans="1:5" s="5" customFormat="1" ht="18.75">
      <c r="A590" s="34"/>
      <c r="B590" s="23"/>
      <c r="C590" s="24"/>
      <c r="D590" s="24"/>
      <c r="E590" s="24"/>
    </row>
    <row r="591" spans="1:5" s="5" customFormat="1" ht="18.75">
      <c r="A591" s="34"/>
      <c r="B591" s="23"/>
      <c r="C591" s="24"/>
      <c r="D591" s="24"/>
      <c r="E591" s="24"/>
    </row>
    <row r="592" spans="1:5" s="5" customFormat="1" ht="18.75">
      <c r="A592" s="34"/>
      <c r="B592" s="23"/>
      <c r="C592" s="24"/>
      <c r="D592" s="24"/>
      <c r="E592" s="24"/>
    </row>
    <row r="593" spans="1:5" s="5" customFormat="1" ht="18.75">
      <c r="A593" s="34"/>
      <c r="B593" s="23"/>
      <c r="C593" s="24"/>
      <c r="D593" s="24"/>
      <c r="E593" s="24"/>
    </row>
    <row r="594" spans="1:5" s="5" customFormat="1" ht="18.75">
      <c r="A594" s="34"/>
      <c r="B594" s="23"/>
      <c r="C594" s="24"/>
      <c r="D594" s="24"/>
      <c r="E594" s="24"/>
    </row>
    <row r="595" spans="1:5" s="5" customFormat="1" ht="18.75">
      <c r="A595" s="34"/>
      <c r="B595" s="23"/>
      <c r="C595" s="24"/>
      <c r="D595" s="24"/>
      <c r="E595" s="24"/>
    </row>
    <row r="596" spans="1:5" s="5" customFormat="1" ht="18.75">
      <c r="A596" s="34"/>
      <c r="B596" s="23"/>
      <c r="C596" s="24"/>
      <c r="D596" s="24"/>
      <c r="E596" s="24"/>
    </row>
    <row r="597" spans="1:5" s="5" customFormat="1" ht="18.75">
      <c r="A597" s="34"/>
      <c r="B597" s="23"/>
      <c r="C597" s="24"/>
      <c r="D597" s="24"/>
      <c r="E597" s="24"/>
    </row>
    <row r="598" spans="1:5" s="5" customFormat="1" ht="18.75">
      <c r="A598" s="34"/>
      <c r="B598" s="23"/>
      <c r="C598" s="24"/>
      <c r="D598" s="24"/>
      <c r="E598" s="24"/>
    </row>
    <row r="599" spans="1:5" s="5" customFormat="1" ht="18.75">
      <c r="A599" s="34"/>
      <c r="B599" s="23"/>
      <c r="C599" s="24"/>
      <c r="D599" s="24"/>
      <c r="E599" s="24"/>
    </row>
    <row r="600" spans="1:5" s="5" customFormat="1" ht="18.75">
      <c r="A600" s="34"/>
      <c r="B600" s="23"/>
      <c r="C600" s="24"/>
      <c r="D600" s="24"/>
      <c r="E600" s="24"/>
    </row>
    <row r="601" spans="1:5" s="5" customFormat="1" ht="18.75">
      <c r="A601" s="34"/>
      <c r="B601" s="23"/>
      <c r="C601" s="24"/>
      <c r="D601" s="24"/>
      <c r="E601" s="24"/>
    </row>
    <row r="602" spans="1:5" s="5" customFormat="1" ht="18.75">
      <c r="A602" s="34"/>
      <c r="B602" s="23"/>
      <c r="C602" s="24"/>
      <c r="D602" s="24"/>
      <c r="E602" s="24"/>
    </row>
    <row r="603" spans="1:5" s="5" customFormat="1" ht="18.75">
      <c r="A603" s="34"/>
      <c r="B603" s="23"/>
      <c r="C603" s="24"/>
      <c r="D603" s="24"/>
      <c r="E603" s="24"/>
    </row>
    <row r="604" spans="1:5" s="5" customFormat="1" ht="18.75">
      <c r="A604" s="34"/>
      <c r="B604" s="23"/>
      <c r="C604" s="24"/>
      <c r="D604" s="24"/>
      <c r="E604" s="24"/>
    </row>
    <row r="605" spans="1:5" s="5" customFormat="1" ht="18.75">
      <c r="A605" s="34"/>
      <c r="B605" s="23"/>
      <c r="C605" s="24"/>
      <c r="D605" s="24"/>
      <c r="E605" s="24"/>
    </row>
    <row r="606" spans="1:5" s="5" customFormat="1" ht="18.75">
      <c r="A606" s="34"/>
      <c r="B606" s="23"/>
      <c r="C606" s="24"/>
      <c r="D606" s="24"/>
      <c r="E606" s="24"/>
    </row>
    <row r="607" spans="1:5" s="5" customFormat="1" ht="18.75">
      <c r="A607" s="34"/>
      <c r="B607" s="23"/>
      <c r="C607" s="24"/>
      <c r="D607" s="24"/>
      <c r="E607" s="24"/>
    </row>
    <row r="608" spans="1:5" s="5" customFormat="1" ht="18.75">
      <c r="A608" s="34"/>
      <c r="B608" s="23"/>
      <c r="C608" s="24"/>
      <c r="D608" s="24"/>
      <c r="E608" s="24"/>
    </row>
    <row r="609" spans="1:5" s="5" customFormat="1" ht="18.75">
      <c r="A609" s="34"/>
      <c r="B609" s="23"/>
      <c r="C609" s="24"/>
      <c r="D609" s="24"/>
      <c r="E609" s="24"/>
    </row>
    <row r="610" spans="1:5" s="5" customFormat="1" ht="18.75">
      <c r="A610" s="34"/>
      <c r="B610" s="23"/>
      <c r="C610" s="24"/>
      <c r="D610" s="24"/>
      <c r="E610" s="24"/>
    </row>
    <row r="611" spans="1:5" s="5" customFormat="1" ht="18.75">
      <c r="A611" s="34"/>
      <c r="B611" s="23"/>
      <c r="C611" s="24"/>
      <c r="D611" s="24"/>
      <c r="E611" s="24"/>
    </row>
    <row r="612" spans="1:5" s="5" customFormat="1" ht="18.75">
      <c r="A612" s="34"/>
      <c r="B612" s="23"/>
      <c r="C612" s="24"/>
      <c r="D612" s="24"/>
      <c r="E612" s="24"/>
    </row>
    <row r="613" spans="1:5" s="5" customFormat="1" ht="18.75">
      <c r="A613" s="34"/>
      <c r="B613" s="23"/>
      <c r="C613" s="24"/>
      <c r="D613" s="24"/>
      <c r="E613" s="24"/>
    </row>
    <row r="614" spans="1:5" s="5" customFormat="1" ht="18.75">
      <c r="A614" s="34"/>
      <c r="B614" s="23"/>
      <c r="C614" s="24"/>
      <c r="D614" s="24"/>
      <c r="E614" s="24"/>
    </row>
    <row r="615" spans="1:5" s="5" customFormat="1" ht="18.75">
      <c r="A615" s="34"/>
      <c r="B615" s="23"/>
      <c r="C615" s="24"/>
      <c r="D615" s="24"/>
      <c r="E615" s="24"/>
    </row>
    <row r="616" spans="1:5" s="5" customFormat="1" ht="18.75">
      <c r="A616" s="34"/>
      <c r="B616" s="23"/>
      <c r="C616" s="24"/>
      <c r="D616" s="24"/>
      <c r="E616" s="24"/>
    </row>
    <row r="617" spans="1:5" s="5" customFormat="1" ht="18.75">
      <c r="A617" s="34"/>
      <c r="B617" s="23"/>
      <c r="C617" s="24"/>
      <c r="D617" s="24"/>
      <c r="E617" s="24"/>
    </row>
    <row r="618" spans="1:5" s="5" customFormat="1" ht="18.75">
      <c r="A618" s="34"/>
      <c r="B618" s="23"/>
      <c r="C618" s="24"/>
      <c r="D618" s="24"/>
      <c r="E618" s="24"/>
    </row>
    <row r="619" spans="1:5" s="5" customFormat="1" ht="18.75">
      <c r="A619" s="34"/>
      <c r="B619" s="23"/>
      <c r="C619" s="24"/>
      <c r="D619" s="24"/>
      <c r="E619" s="24"/>
    </row>
    <row r="620" spans="1:5" s="5" customFormat="1" ht="18.75">
      <c r="A620" s="34"/>
      <c r="B620" s="23"/>
      <c r="C620" s="24"/>
      <c r="D620" s="24"/>
      <c r="E620" s="24"/>
    </row>
    <row r="621" spans="1:5" s="5" customFormat="1" ht="18.75">
      <c r="A621" s="34"/>
      <c r="B621" s="23"/>
      <c r="C621" s="24"/>
      <c r="D621" s="24"/>
      <c r="E621" s="24"/>
    </row>
    <row r="622" spans="1:5" s="5" customFormat="1" ht="18.75">
      <c r="A622" s="34"/>
      <c r="B622" s="23"/>
      <c r="C622" s="24"/>
      <c r="D622" s="24"/>
      <c r="E622" s="24"/>
    </row>
    <row r="623" spans="1:5" s="5" customFormat="1" ht="18.75">
      <c r="A623" s="34"/>
      <c r="B623" s="23"/>
      <c r="C623" s="24"/>
      <c r="D623" s="24"/>
      <c r="E623" s="24"/>
    </row>
    <row r="624" spans="1:5" s="5" customFormat="1" ht="18.75">
      <c r="A624" s="34"/>
      <c r="B624" s="23"/>
      <c r="C624" s="24"/>
      <c r="D624" s="24"/>
      <c r="E624" s="24"/>
    </row>
    <row r="625" spans="1:5" s="5" customFormat="1" ht="18.75">
      <c r="A625" s="34"/>
      <c r="B625" s="23"/>
      <c r="C625" s="24"/>
      <c r="D625" s="24"/>
      <c r="E625" s="24"/>
    </row>
    <row r="626" spans="1:5" s="5" customFormat="1" ht="18.75">
      <c r="A626" s="34"/>
      <c r="B626" s="23"/>
      <c r="C626" s="24"/>
      <c r="D626" s="24"/>
      <c r="E626" s="24"/>
    </row>
    <row r="627" spans="1:5" s="5" customFormat="1" ht="18.75">
      <c r="A627" s="34"/>
      <c r="B627" s="23"/>
      <c r="C627" s="24"/>
      <c r="D627" s="24"/>
      <c r="E627" s="24"/>
    </row>
    <row r="628" spans="1:5" s="5" customFormat="1" ht="18.75">
      <c r="A628" s="34"/>
      <c r="B628" s="23"/>
      <c r="C628" s="24"/>
      <c r="D628" s="24"/>
      <c r="E628" s="24"/>
    </row>
    <row r="629" spans="1:5" s="5" customFormat="1" ht="18.75">
      <c r="A629" s="34"/>
      <c r="B629" s="23"/>
      <c r="C629" s="24"/>
      <c r="D629" s="24"/>
      <c r="E629" s="24"/>
    </row>
    <row r="630" spans="1:5" s="5" customFormat="1" ht="18.75">
      <c r="A630" s="34"/>
      <c r="B630" s="23"/>
      <c r="C630" s="24"/>
      <c r="D630" s="24"/>
      <c r="E630" s="24"/>
    </row>
    <row r="631" spans="1:5" s="5" customFormat="1" ht="18.75">
      <c r="A631" s="34"/>
      <c r="B631" s="23"/>
      <c r="C631" s="24"/>
      <c r="D631" s="24"/>
      <c r="E631" s="24"/>
    </row>
    <row r="632" spans="1:5" s="5" customFormat="1" ht="18.75">
      <c r="A632" s="34"/>
      <c r="B632" s="23"/>
      <c r="C632" s="24"/>
      <c r="D632" s="24"/>
      <c r="E632" s="24"/>
    </row>
    <row r="633" spans="1:5" s="5" customFormat="1" ht="18.75">
      <c r="A633" s="34"/>
      <c r="B633" s="23"/>
      <c r="C633" s="24"/>
      <c r="D633" s="24"/>
      <c r="E633" s="24"/>
    </row>
    <row r="634" spans="1:5" s="5" customFormat="1" ht="18.75">
      <c r="A634" s="34"/>
      <c r="B634" s="23"/>
      <c r="C634" s="24"/>
      <c r="D634" s="24"/>
      <c r="E634" s="24"/>
    </row>
  </sheetData>
  <mergeCells count="12">
    <mergeCell ref="E8:E9"/>
    <mergeCell ref="C4:K4"/>
    <mergeCell ref="K8:K9"/>
    <mergeCell ref="B5:K5"/>
    <mergeCell ref="L8:O8"/>
    <mergeCell ref="A6:K6"/>
    <mergeCell ref="A8:A9"/>
    <mergeCell ref="F8:F9"/>
    <mergeCell ref="G8:J8"/>
    <mergeCell ref="B8:B9"/>
    <mergeCell ref="C8:C9"/>
    <mergeCell ref="D8:D9"/>
  </mergeCells>
  <printOptions horizontalCentered="1"/>
  <pageMargins left="0.23" right="0.1968503937007874" top="0.22" bottom="0.26" header="0.18" footer="0.19"/>
  <pageSetup fitToWidth="4" horizontalDpi="600" verticalDpi="600" orientation="portrait" paperSize="9" scale="57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neo</cp:lastModifiedBy>
  <cp:lastPrinted>2009-03-12T14:09:20Z</cp:lastPrinted>
  <dcterms:created xsi:type="dcterms:W3CDTF">2005-09-22T03:30:54Z</dcterms:created>
  <dcterms:modified xsi:type="dcterms:W3CDTF">2009-08-04T06:55:53Z</dcterms:modified>
  <cp:category/>
  <cp:version/>
  <cp:contentType/>
  <cp:contentStatus/>
</cp:coreProperties>
</file>